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S:\Wcd_forms\Active forms\"/>
    </mc:Choice>
  </mc:AlternateContent>
  <xr:revisionPtr revIDLastSave="0" documentId="13_ncr:1_{BAC0AF65-97A9-416C-BCD7-C62D2E8B774B}" xr6:coauthVersionLast="47" xr6:coauthVersionMax="47" xr10:uidLastSave="{00000000-0000-0000-0000-000000000000}"/>
  <bookViews>
    <workbookView xWindow="-120" yWindow="-120" windowWidth="23280" windowHeight="12480" xr2:uid="{00000000-000D-0000-FFFF-FFFF00000000}"/>
  </bookViews>
  <sheets>
    <sheet name="Page1" sheetId="1" r:id="rId1"/>
    <sheet name="Page1.1" sheetId="6" r:id="rId2"/>
    <sheet name="Page1.2" sheetId="8" r:id="rId3"/>
    <sheet name="Page1.3" sheetId="9" r:id="rId4"/>
    <sheet name="Page1.4" sheetId="10" r:id="rId5"/>
    <sheet name="Page1.5" sheetId="11" r:id="rId6"/>
    <sheet name="Page1.6" sheetId="12" r:id="rId7"/>
    <sheet name="Page2" sheetId="2" r:id="rId8"/>
    <sheet name="Base Rates" sheetId="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2" i="4" l="1"/>
  <c r="W182" i="4" l="1"/>
  <c r="V182" i="4"/>
  <c r="U182" i="4"/>
  <c r="T182" i="4"/>
  <c r="S182" i="4"/>
  <c r="R182" i="4"/>
  <c r="Q182" i="4"/>
  <c r="P209" i="4"/>
  <c r="P210" i="4"/>
  <c r="P211" i="4"/>
  <c r="P204" i="4"/>
  <c r="P205" i="4"/>
  <c r="P206" i="4"/>
  <c r="P207" i="4"/>
  <c r="P208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W203" i="4" l="1"/>
  <c r="V203" i="4"/>
  <c r="U203" i="4"/>
  <c r="T203" i="4"/>
  <c r="S203" i="4"/>
  <c r="R203" i="4"/>
  <c r="Q203" i="4"/>
  <c r="W202" i="4"/>
  <c r="V202" i="4"/>
  <c r="U202" i="4"/>
  <c r="T202" i="4"/>
  <c r="S202" i="4"/>
  <c r="R202" i="4"/>
  <c r="Q202" i="4"/>
  <c r="W201" i="4"/>
  <c r="V201" i="4"/>
  <c r="U201" i="4"/>
  <c r="T201" i="4"/>
  <c r="S201" i="4"/>
  <c r="R201" i="4"/>
  <c r="Q201" i="4"/>
  <c r="W200" i="4"/>
  <c r="V200" i="4"/>
  <c r="U200" i="4"/>
  <c r="T200" i="4"/>
  <c r="S200" i="4"/>
  <c r="R200" i="4"/>
  <c r="Q200" i="4"/>
  <c r="W199" i="4"/>
  <c r="V199" i="4"/>
  <c r="U199" i="4"/>
  <c r="T199" i="4"/>
  <c r="S199" i="4"/>
  <c r="R199" i="4"/>
  <c r="Q199" i="4"/>
  <c r="W198" i="4"/>
  <c r="V198" i="4"/>
  <c r="U198" i="4"/>
  <c r="T198" i="4"/>
  <c r="S198" i="4"/>
  <c r="R198" i="4"/>
  <c r="Q198" i="4"/>
  <c r="W197" i="4"/>
  <c r="V197" i="4"/>
  <c r="U197" i="4"/>
  <c r="T197" i="4"/>
  <c r="S197" i="4"/>
  <c r="R197" i="4"/>
  <c r="Q197" i="4"/>
  <c r="W196" i="4"/>
  <c r="V196" i="4"/>
  <c r="U196" i="4"/>
  <c r="T196" i="4"/>
  <c r="S196" i="4"/>
  <c r="R196" i="4"/>
  <c r="Q196" i="4"/>
  <c r="W195" i="4"/>
  <c r="V195" i="4"/>
  <c r="U195" i="4"/>
  <c r="T195" i="4"/>
  <c r="S195" i="4"/>
  <c r="R195" i="4"/>
  <c r="Q195" i="4"/>
  <c r="W194" i="4"/>
  <c r="V194" i="4"/>
  <c r="U194" i="4"/>
  <c r="T194" i="4"/>
  <c r="S194" i="4"/>
  <c r="R194" i="4"/>
  <c r="Q194" i="4"/>
  <c r="W193" i="4"/>
  <c r="V193" i="4"/>
  <c r="U193" i="4"/>
  <c r="T193" i="4"/>
  <c r="S193" i="4"/>
  <c r="R193" i="4"/>
  <c r="Q193" i="4"/>
  <c r="W192" i="4"/>
  <c r="V192" i="4"/>
  <c r="U192" i="4"/>
  <c r="T192" i="4"/>
  <c r="S192" i="4"/>
  <c r="R192" i="4"/>
  <c r="Q192" i="4"/>
  <c r="W191" i="4"/>
  <c r="V191" i="4"/>
  <c r="U191" i="4"/>
  <c r="T191" i="4"/>
  <c r="S191" i="4"/>
  <c r="R191" i="4"/>
  <c r="Q191" i="4"/>
  <c r="W190" i="4"/>
  <c r="V190" i="4"/>
  <c r="U190" i="4"/>
  <c r="T190" i="4"/>
  <c r="S190" i="4"/>
  <c r="R190" i="4"/>
  <c r="Q190" i="4"/>
  <c r="W189" i="4"/>
  <c r="V189" i="4"/>
  <c r="U189" i="4"/>
  <c r="T189" i="4"/>
  <c r="S189" i="4"/>
  <c r="R189" i="4"/>
  <c r="Q189" i="4"/>
  <c r="W188" i="4"/>
  <c r="V188" i="4"/>
  <c r="U188" i="4"/>
  <c r="T188" i="4"/>
  <c r="S188" i="4"/>
  <c r="R188" i="4"/>
  <c r="Q188" i="4"/>
  <c r="W187" i="4"/>
  <c r="V187" i="4"/>
  <c r="U187" i="4"/>
  <c r="T187" i="4"/>
  <c r="S187" i="4"/>
  <c r="R187" i="4"/>
  <c r="Q187" i="4"/>
  <c r="W186" i="4"/>
  <c r="V186" i="4"/>
  <c r="U186" i="4"/>
  <c r="T186" i="4"/>
  <c r="S186" i="4"/>
  <c r="R186" i="4"/>
  <c r="Q186" i="4"/>
  <c r="W185" i="4"/>
  <c r="V185" i="4"/>
  <c r="U185" i="4"/>
  <c r="T185" i="4"/>
  <c r="S185" i="4"/>
  <c r="R185" i="4"/>
  <c r="Q185" i="4"/>
  <c r="W184" i="4"/>
  <c r="V184" i="4"/>
  <c r="U184" i="4"/>
  <c r="T184" i="4"/>
  <c r="S184" i="4"/>
  <c r="R184" i="4"/>
  <c r="Q184" i="4"/>
  <c r="W183" i="4"/>
  <c r="V183" i="4"/>
  <c r="U183" i="4"/>
  <c r="T183" i="4"/>
  <c r="S183" i="4"/>
  <c r="R183" i="4"/>
  <c r="Q183" i="4"/>
  <c r="W208" i="4"/>
  <c r="V208" i="4"/>
  <c r="U208" i="4"/>
  <c r="T208" i="4"/>
  <c r="S208" i="4"/>
  <c r="R208" i="4"/>
  <c r="Q208" i="4"/>
  <c r="W207" i="4"/>
  <c r="V207" i="4"/>
  <c r="U207" i="4"/>
  <c r="T207" i="4"/>
  <c r="S207" i="4"/>
  <c r="R207" i="4"/>
  <c r="Q207" i="4"/>
  <c r="W206" i="4"/>
  <c r="V206" i="4"/>
  <c r="U206" i="4"/>
  <c r="T206" i="4"/>
  <c r="S206" i="4"/>
  <c r="R206" i="4"/>
  <c r="Q206" i="4"/>
  <c r="W205" i="4"/>
  <c r="V205" i="4"/>
  <c r="U205" i="4"/>
  <c r="T205" i="4"/>
  <c r="S205" i="4"/>
  <c r="R205" i="4"/>
  <c r="Q205" i="4"/>
  <c r="W204" i="4"/>
  <c r="V204" i="4"/>
  <c r="U204" i="4"/>
  <c r="T204" i="4"/>
  <c r="S204" i="4"/>
  <c r="R204" i="4"/>
  <c r="Q204" i="4"/>
  <c r="W211" i="4"/>
  <c r="V211" i="4"/>
  <c r="U211" i="4"/>
  <c r="T211" i="4"/>
  <c r="S211" i="4"/>
  <c r="R211" i="4"/>
  <c r="Q211" i="4"/>
  <c r="W210" i="4"/>
  <c r="V210" i="4"/>
  <c r="U210" i="4"/>
  <c r="T210" i="4"/>
  <c r="S210" i="4"/>
  <c r="R210" i="4"/>
  <c r="Q210" i="4"/>
  <c r="W209" i="4"/>
  <c r="V209" i="4"/>
  <c r="U209" i="4"/>
  <c r="T209" i="4"/>
  <c r="S209" i="4"/>
  <c r="R209" i="4"/>
  <c r="Q209" i="4"/>
  <c r="A55" i="12"/>
  <c r="A53" i="12"/>
  <c r="C49" i="12"/>
  <c r="E15" i="12"/>
  <c r="B15" i="12"/>
  <c r="B14" i="12"/>
  <c r="E12" i="12"/>
  <c r="B12" i="12"/>
  <c r="E10" i="12"/>
  <c r="AI51" i="2" l="1"/>
  <c r="I8" i="1"/>
  <c r="H8" i="1"/>
  <c r="A53" i="11"/>
  <c r="A53" i="10"/>
  <c r="A53" i="9"/>
  <c r="A53" i="8"/>
  <c r="A53" i="6"/>
  <c r="P181" i="4"/>
  <c r="P180" i="4"/>
  <c r="Q180" i="4" s="1"/>
  <c r="P179" i="4"/>
  <c r="P178" i="4"/>
  <c r="Q178" i="4" s="1"/>
  <c r="P177" i="4"/>
  <c r="Q177" i="4" s="1"/>
  <c r="P176" i="4"/>
  <c r="Q176" i="4" s="1"/>
  <c r="P175" i="4"/>
  <c r="Q175" i="4" s="1"/>
  <c r="P174" i="4"/>
  <c r="Q174" i="4" s="1"/>
  <c r="P173" i="4"/>
  <c r="P172" i="4"/>
  <c r="P171" i="4"/>
  <c r="Q171" i="4" s="1"/>
  <c r="P170" i="4"/>
  <c r="Q170" i="4" s="1"/>
  <c r="P169" i="4"/>
  <c r="Q169" i="4" s="1"/>
  <c r="P168" i="4"/>
  <c r="Q168" i="4" s="1"/>
  <c r="P167" i="4"/>
  <c r="Q167" i="4" s="1"/>
  <c r="P166" i="4"/>
  <c r="P165" i="4"/>
  <c r="P164" i="4"/>
  <c r="P163" i="4"/>
  <c r="P162" i="4"/>
  <c r="Q162" i="4" s="1"/>
  <c r="P161" i="4"/>
  <c r="Q161" i="4" s="1"/>
  <c r="P160" i="4"/>
  <c r="Q160" i="4" s="1"/>
  <c r="P159" i="4"/>
  <c r="Q159" i="4" s="1"/>
  <c r="P158" i="4"/>
  <c r="Q158" i="4" s="1"/>
  <c r="P157" i="4"/>
  <c r="P156" i="4"/>
  <c r="P155" i="4"/>
  <c r="Q155" i="4" s="1"/>
  <c r="P154" i="4"/>
  <c r="P153" i="4"/>
  <c r="P152" i="4"/>
  <c r="Q152" i="4" s="1"/>
  <c r="P151" i="4"/>
  <c r="Q151" i="4" s="1"/>
  <c r="P150" i="4"/>
  <c r="Q150" i="4" s="1"/>
  <c r="P149" i="4"/>
  <c r="P148" i="4"/>
  <c r="Q148" i="4" s="1"/>
  <c r="P147" i="4"/>
  <c r="Q147" i="4" s="1"/>
  <c r="P146" i="4"/>
  <c r="Q146" i="4" s="1"/>
  <c r="P145" i="4"/>
  <c r="Q145" i="4" s="1"/>
  <c r="P144" i="4"/>
  <c r="Q144" i="4" s="1"/>
  <c r="P143" i="4"/>
  <c r="Q143" i="4" s="1"/>
  <c r="P142" i="4"/>
  <c r="Q142" i="4" s="1"/>
  <c r="P141" i="4"/>
  <c r="P140" i="4"/>
  <c r="Q140" i="4" s="1"/>
  <c r="P139" i="4"/>
  <c r="Q139" i="4" s="1"/>
  <c r="P138" i="4"/>
  <c r="Q138" i="4" s="1"/>
  <c r="P137" i="4"/>
  <c r="Q137" i="4" s="1"/>
  <c r="P136" i="4"/>
  <c r="Q136" i="4" s="1"/>
  <c r="P135" i="4"/>
  <c r="P134" i="4"/>
  <c r="Q134" i="4" s="1"/>
  <c r="P133" i="4"/>
  <c r="Q133" i="4" s="1"/>
  <c r="P132" i="4"/>
  <c r="P131" i="4"/>
  <c r="Q131" i="4" s="1"/>
  <c r="P130" i="4"/>
  <c r="Q130" i="4" s="1"/>
  <c r="P129" i="4"/>
  <c r="Q129" i="4" s="1"/>
  <c r="P128" i="4"/>
  <c r="Q128" i="4" s="1"/>
  <c r="P127" i="4"/>
  <c r="Q127" i="4" s="1"/>
  <c r="P126" i="4"/>
  <c r="Q126" i="4" s="1"/>
  <c r="P125" i="4"/>
  <c r="P124" i="4"/>
  <c r="Q124" i="4" s="1"/>
  <c r="P123" i="4"/>
  <c r="Q123" i="4" s="1"/>
  <c r="P122" i="4"/>
  <c r="Q122" i="4" s="1"/>
  <c r="P121" i="4"/>
  <c r="Q121" i="4" s="1"/>
  <c r="P120" i="4"/>
  <c r="Q120" i="4" s="1"/>
  <c r="P119" i="4"/>
  <c r="Q119" i="4" s="1"/>
  <c r="P118" i="4"/>
  <c r="P117" i="4"/>
  <c r="P116" i="4"/>
  <c r="Q116" i="4" s="1"/>
  <c r="P115" i="4"/>
  <c r="Q115" i="4" s="1"/>
  <c r="P114" i="4"/>
  <c r="Q114" i="4" s="1"/>
  <c r="P113" i="4"/>
  <c r="Q113" i="4" s="1"/>
  <c r="P112" i="4"/>
  <c r="Q112" i="4" s="1"/>
  <c r="P111" i="4"/>
  <c r="Q111" i="4" s="1"/>
  <c r="P110" i="4"/>
  <c r="P109" i="4"/>
  <c r="P108" i="4"/>
  <c r="P107" i="4"/>
  <c r="Q107" i="4" s="1"/>
  <c r="P106" i="4"/>
  <c r="Q106" i="4" s="1"/>
  <c r="P105" i="4"/>
  <c r="Q105" i="4" s="1"/>
  <c r="P104" i="4"/>
  <c r="P103" i="4"/>
  <c r="Q103" i="4" s="1"/>
  <c r="P102" i="4"/>
  <c r="P101" i="4"/>
  <c r="P100" i="4"/>
  <c r="Q100" i="4" s="1"/>
  <c r="P99" i="4"/>
  <c r="Q99" i="4" s="1"/>
  <c r="P98" i="4"/>
  <c r="Q98" i="4" s="1"/>
  <c r="P97" i="4"/>
  <c r="P96" i="4"/>
  <c r="P95" i="4"/>
  <c r="Q95" i="4" s="1"/>
  <c r="P94" i="4"/>
  <c r="P93" i="4"/>
  <c r="E10" i="9"/>
  <c r="P92" i="4"/>
  <c r="P91" i="4"/>
  <c r="Q91" i="4" s="1"/>
  <c r="A55" i="11"/>
  <c r="C49" i="11"/>
  <c r="E15" i="11"/>
  <c r="B15" i="11"/>
  <c r="B14" i="11"/>
  <c r="E12" i="11"/>
  <c r="B12" i="11"/>
  <c r="E10" i="11"/>
  <c r="A55" i="10"/>
  <c r="C49" i="10"/>
  <c r="E15" i="10"/>
  <c r="B15" i="10"/>
  <c r="B14" i="10"/>
  <c r="E12" i="10"/>
  <c r="B12" i="10"/>
  <c r="E10" i="10"/>
  <c r="A55" i="9"/>
  <c r="C49" i="9"/>
  <c r="E15" i="9"/>
  <c r="B15" i="9"/>
  <c r="B14" i="9"/>
  <c r="E12" i="9"/>
  <c r="B12" i="9"/>
  <c r="P2" i="4"/>
  <c r="Q2" i="4" s="1"/>
  <c r="Y2" i="4"/>
  <c r="Y4" i="4" s="1"/>
  <c r="P3" i="4"/>
  <c r="Q3" i="4" s="1"/>
  <c r="P4" i="4"/>
  <c r="Q4" i="4" s="1"/>
  <c r="P5" i="4"/>
  <c r="P6" i="4"/>
  <c r="P7" i="4"/>
  <c r="Q7" i="4" s="1"/>
  <c r="P8" i="4"/>
  <c r="Q8" i="4" s="1"/>
  <c r="P9" i="4"/>
  <c r="Q9" i="4" s="1"/>
  <c r="P10" i="4"/>
  <c r="Q10" i="4" s="1"/>
  <c r="P11" i="4"/>
  <c r="Q11" i="4" s="1"/>
  <c r="P12" i="4"/>
  <c r="Q12" i="4" s="1"/>
  <c r="P13" i="4"/>
  <c r="P14" i="4"/>
  <c r="P15" i="4"/>
  <c r="Q15" i="4" s="1"/>
  <c r="P16" i="4"/>
  <c r="Q16" i="4" s="1"/>
  <c r="P17" i="4"/>
  <c r="Q17" i="4" s="1"/>
  <c r="P18" i="4"/>
  <c r="Q18" i="4" s="1"/>
  <c r="P19" i="4"/>
  <c r="P20" i="4"/>
  <c r="Q20" i="4" s="1"/>
  <c r="P21" i="4"/>
  <c r="P22" i="4"/>
  <c r="P23" i="4"/>
  <c r="Q23" i="4" s="1"/>
  <c r="P24" i="4"/>
  <c r="Q24" i="4" s="1"/>
  <c r="P25" i="4"/>
  <c r="P26" i="4"/>
  <c r="Q26" i="4" s="1"/>
  <c r="P27" i="4"/>
  <c r="Q27" i="4" s="1"/>
  <c r="P28" i="4"/>
  <c r="Q28" i="4" s="1"/>
  <c r="P29" i="4"/>
  <c r="Q29" i="4" s="1"/>
  <c r="P30" i="4"/>
  <c r="P31" i="4"/>
  <c r="Q31" i="4" s="1"/>
  <c r="P32" i="4"/>
  <c r="Q32" i="4" s="1"/>
  <c r="P33" i="4"/>
  <c r="P34" i="4"/>
  <c r="Q34" i="4" s="1"/>
  <c r="P35" i="4"/>
  <c r="Q35" i="4" s="1"/>
  <c r="P36" i="4"/>
  <c r="P37" i="4"/>
  <c r="P38" i="4"/>
  <c r="Q38" i="4" s="1"/>
  <c r="P39" i="4"/>
  <c r="P40" i="4"/>
  <c r="Q40" i="4" s="1"/>
  <c r="P41" i="4"/>
  <c r="P42" i="4"/>
  <c r="Q42" i="4" s="1"/>
  <c r="P43" i="4"/>
  <c r="Q43" i="4" s="1"/>
  <c r="P44" i="4"/>
  <c r="P45" i="4"/>
  <c r="Q45" i="4" s="1"/>
  <c r="P46" i="4"/>
  <c r="Q46" i="4" s="1"/>
  <c r="P47" i="4"/>
  <c r="P48" i="4"/>
  <c r="Q48" i="4" s="1"/>
  <c r="P49" i="4"/>
  <c r="Q49" i="4" s="1"/>
  <c r="P50" i="4"/>
  <c r="Q50" i="4" s="1"/>
  <c r="P51" i="4"/>
  <c r="P52" i="4"/>
  <c r="P53" i="4"/>
  <c r="P54" i="4"/>
  <c r="P55" i="4"/>
  <c r="Q55" i="4" s="1"/>
  <c r="P56" i="4"/>
  <c r="Q56" i="4" s="1"/>
  <c r="P57" i="4"/>
  <c r="Q57" i="4" s="1"/>
  <c r="P58" i="4"/>
  <c r="Q58" i="4" s="1"/>
  <c r="P59" i="4"/>
  <c r="Q59" i="4" s="1"/>
  <c r="P60" i="4"/>
  <c r="P61" i="4"/>
  <c r="P62" i="4"/>
  <c r="Q62" i="4" s="1"/>
  <c r="P63" i="4"/>
  <c r="Q63" i="4" s="1"/>
  <c r="P64" i="4"/>
  <c r="Q64" i="4" s="1"/>
  <c r="P65" i="4"/>
  <c r="Q65" i="4" s="1"/>
  <c r="P66" i="4"/>
  <c r="Q66" i="4" s="1"/>
  <c r="P67" i="4"/>
  <c r="Q67" i="4" s="1"/>
  <c r="P68" i="4"/>
  <c r="P69" i="4"/>
  <c r="Q69" i="4" s="1"/>
  <c r="P70" i="4"/>
  <c r="P71" i="4"/>
  <c r="Q71" i="4" s="1"/>
  <c r="P72" i="4"/>
  <c r="Q72" i="4" s="1"/>
  <c r="P73" i="4"/>
  <c r="P74" i="4"/>
  <c r="Q74" i="4" s="1"/>
  <c r="P75" i="4"/>
  <c r="Q75" i="4" s="1"/>
  <c r="P76" i="4"/>
  <c r="P77" i="4"/>
  <c r="Q77" i="4" s="1"/>
  <c r="P78" i="4"/>
  <c r="Q78" i="4" s="1"/>
  <c r="P79" i="4"/>
  <c r="Q79" i="4" s="1"/>
  <c r="P80" i="4"/>
  <c r="P81" i="4"/>
  <c r="Q81" i="4" s="1"/>
  <c r="P82" i="4"/>
  <c r="Q82" i="4" s="1"/>
  <c r="P83" i="4"/>
  <c r="P84" i="4"/>
  <c r="Q84" i="4" s="1"/>
  <c r="P85" i="4"/>
  <c r="Q85" i="4" s="1"/>
  <c r="P86" i="4"/>
  <c r="Q86" i="4" s="1"/>
  <c r="P87" i="4"/>
  <c r="Q87" i="4" s="1"/>
  <c r="P88" i="4"/>
  <c r="Q88" i="4" s="1"/>
  <c r="P89" i="4"/>
  <c r="Q89" i="4" s="1"/>
  <c r="P90" i="4"/>
  <c r="Q90" i="4" s="1"/>
  <c r="C49" i="1"/>
  <c r="A55" i="1"/>
  <c r="E10" i="6"/>
  <c r="B12" i="6"/>
  <c r="E12" i="6"/>
  <c r="B14" i="6"/>
  <c r="B15" i="6"/>
  <c r="E15" i="6"/>
  <c r="C49" i="6"/>
  <c r="A55" i="6"/>
  <c r="E10" i="8"/>
  <c r="B12" i="8"/>
  <c r="E12" i="8"/>
  <c r="B14" i="8"/>
  <c r="B15" i="8"/>
  <c r="E15" i="8"/>
  <c r="C49" i="8"/>
  <c r="A55" i="8"/>
  <c r="E1" i="2"/>
  <c r="P5" i="2"/>
  <c r="P8" i="2" s="1"/>
  <c r="P10" i="2"/>
  <c r="M22" i="2"/>
  <c r="W180" i="4"/>
  <c r="V154" i="4"/>
  <c r="W162" i="4"/>
  <c r="W132" i="4"/>
  <c r="W116" i="4"/>
  <c r="W7" i="4"/>
  <c r="W107" i="4"/>
  <c r="V116" i="4"/>
  <c r="W115" i="4"/>
  <c r="U154" i="4"/>
  <c r="V131" i="4"/>
  <c r="V146" i="4"/>
  <c r="W137" i="4"/>
  <c r="U123" i="4"/>
  <c r="V123" i="4"/>
  <c r="U100" i="4"/>
  <c r="V138" i="4"/>
  <c r="V7" i="4"/>
  <c r="W90" i="4"/>
  <c r="U180" i="4"/>
  <c r="U172" i="4"/>
  <c r="U132" i="4"/>
  <c r="V132" i="4"/>
  <c r="U59" i="4"/>
  <c r="U116" i="4"/>
  <c r="V52" i="4"/>
  <c r="U84" i="4"/>
  <c r="T84" i="4"/>
  <c r="T101" i="4"/>
  <c r="U15" i="4"/>
  <c r="T171" i="4"/>
  <c r="U171" i="4"/>
  <c r="T181" i="4"/>
  <c r="V181" i="4"/>
  <c r="T52" i="4"/>
  <c r="T155" i="4"/>
  <c r="V155" i="4"/>
  <c r="U155" i="4"/>
  <c r="W140" i="4"/>
  <c r="T140" i="4"/>
  <c r="V36" i="4"/>
  <c r="T36" i="4"/>
  <c r="T125" i="4"/>
  <c r="W147" i="4"/>
  <c r="C50" i="10"/>
  <c r="C50" i="11" l="1"/>
  <c r="C50" i="12"/>
  <c r="R83" i="4"/>
  <c r="Q83" i="4"/>
  <c r="R80" i="4"/>
  <c r="Q80" i="4"/>
  <c r="R76" i="4"/>
  <c r="Q76" i="4"/>
  <c r="R73" i="4"/>
  <c r="Q73" i="4"/>
  <c r="R70" i="4"/>
  <c r="Q70" i="4"/>
  <c r="R68" i="4"/>
  <c r="Q68" i="4"/>
  <c r="R61" i="4"/>
  <c r="Q61" i="4"/>
  <c r="R60" i="4"/>
  <c r="Q60" i="4"/>
  <c r="R54" i="4"/>
  <c r="Q54" i="4"/>
  <c r="R53" i="4"/>
  <c r="Q53" i="4"/>
  <c r="R52" i="4"/>
  <c r="Q52" i="4"/>
  <c r="W51" i="4"/>
  <c r="Q51" i="4"/>
  <c r="R47" i="4"/>
  <c r="Q47" i="4"/>
  <c r="R44" i="4"/>
  <c r="Q44" i="4"/>
  <c r="R41" i="4"/>
  <c r="Q41" i="4"/>
  <c r="R39" i="4"/>
  <c r="Q39" i="4"/>
  <c r="V37" i="4"/>
  <c r="Q37" i="4"/>
  <c r="U36" i="4"/>
  <c r="Q36" i="4"/>
  <c r="R33" i="4"/>
  <c r="Q33" i="4"/>
  <c r="W30" i="4"/>
  <c r="Q30" i="4"/>
  <c r="R25" i="4"/>
  <c r="Q25" i="4"/>
  <c r="V22" i="4"/>
  <c r="Q22" i="4"/>
  <c r="R21" i="4"/>
  <c r="Q21" i="4"/>
  <c r="W19" i="4"/>
  <c r="Q19" i="4"/>
  <c r="R14" i="4"/>
  <c r="Q14" i="4"/>
  <c r="R13" i="4"/>
  <c r="Q13" i="4"/>
  <c r="R6" i="4"/>
  <c r="Q6" i="4"/>
  <c r="V5" i="4"/>
  <c r="Q5" i="4"/>
  <c r="X182" i="4"/>
  <c r="D19" i="12" s="1"/>
  <c r="E19" i="12" s="1"/>
  <c r="X183" i="4"/>
  <c r="D20" i="12" s="1"/>
  <c r="E20" i="12" s="1"/>
  <c r="X184" i="4"/>
  <c r="D21" i="12" s="1"/>
  <c r="E21" i="12" s="1"/>
  <c r="X185" i="4"/>
  <c r="D22" i="12" s="1"/>
  <c r="E22" i="12" s="1"/>
  <c r="X186" i="4"/>
  <c r="D23" i="12" s="1"/>
  <c r="E23" i="12" s="1"/>
  <c r="X187" i="4"/>
  <c r="D24" i="12" s="1"/>
  <c r="E24" i="12" s="1"/>
  <c r="X188" i="4"/>
  <c r="D25" i="12" s="1"/>
  <c r="E25" i="12" s="1"/>
  <c r="X189" i="4"/>
  <c r="D26" i="12" s="1"/>
  <c r="E26" i="12" s="1"/>
  <c r="X190" i="4"/>
  <c r="D27" i="12" s="1"/>
  <c r="E27" i="12" s="1"/>
  <c r="X191" i="4"/>
  <c r="D28" i="12" s="1"/>
  <c r="E28" i="12" s="1"/>
  <c r="X192" i="4"/>
  <c r="D29" i="12" s="1"/>
  <c r="E29" i="12" s="1"/>
  <c r="X193" i="4"/>
  <c r="D30" i="12" s="1"/>
  <c r="E30" i="12" s="1"/>
  <c r="X194" i="4"/>
  <c r="D31" i="12" s="1"/>
  <c r="E31" i="12" s="1"/>
  <c r="X195" i="4"/>
  <c r="D32" i="12" s="1"/>
  <c r="E32" i="12" s="1"/>
  <c r="X196" i="4"/>
  <c r="D33" i="12" s="1"/>
  <c r="E33" i="12" s="1"/>
  <c r="X197" i="4"/>
  <c r="D34" i="12" s="1"/>
  <c r="E34" i="12" s="1"/>
  <c r="X198" i="4"/>
  <c r="D35" i="12" s="1"/>
  <c r="E35" i="12" s="1"/>
  <c r="X199" i="4"/>
  <c r="D36" i="12" s="1"/>
  <c r="E36" i="12" s="1"/>
  <c r="X200" i="4"/>
  <c r="D37" i="12" s="1"/>
  <c r="E37" i="12" s="1"/>
  <c r="X201" i="4"/>
  <c r="D38" i="12" s="1"/>
  <c r="E38" i="12" s="1"/>
  <c r="X202" i="4"/>
  <c r="D39" i="12" s="1"/>
  <c r="E39" i="12" s="1"/>
  <c r="X203" i="4"/>
  <c r="D40" i="12" s="1"/>
  <c r="E40" i="12" s="1"/>
  <c r="X204" i="4"/>
  <c r="D41" i="12" s="1"/>
  <c r="E41" i="12" s="1"/>
  <c r="X205" i="4"/>
  <c r="D42" i="12" s="1"/>
  <c r="E42" i="12" s="1"/>
  <c r="X206" i="4"/>
  <c r="D43" i="12" s="1"/>
  <c r="E43" i="12" s="1"/>
  <c r="X207" i="4"/>
  <c r="D44" i="12" s="1"/>
  <c r="E44" i="12" s="1"/>
  <c r="X208" i="4"/>
  <c r="D45" i="12" s="1"/>
  <c r="E45" i="12" s="1"/>
  <c r="X209" i="4"/>
  <c r="D46" i="12" s="1"/>
  <c r="E46" i="12" s="1"/>
  <c r="X210" i="4"/>
  <c r="D47" i="12" s="1"/>
  <c r="E47" i="12" s="1"/>
  <c r="X211" i="4"/>
  <c r="D48" i="12" s="1"/>
  <c r="E48" i="12" s="1"/>
  <c r="R92" i="4"/>
  <c r="Q92" i="4"/>
  <c r="R93" i="4"/>
  <c r="Q93" i="4"/>
  <c r="R94" i="4"/>
  <c r="Q94" i="4"/>
  <c r="R96" i="4"/>
  <c r="Q96" i="4"/>
  <c r="R97" i="4"/>
  <c r="Q97" i="4"/>
  <c r="W101" i="4"/>
  <c r="Q101" i="4"/>
  <c r="R102" i="4"/>
  <c r="Q102" i="4"/>
  <c r="R104" i="4"/>
  <c r="Q104" i="4"/>
  <c r="R108" i="4"/>
  <c r="Q108" i="4"/>
  <c r="R109" i="4"/>
  <c r="Q109" i="4"/>
  <c r="R110" i="4"/>
  <c r="Q110" i="4"/>
  <c r="R117" i="4"/>
  <c r="Q117" i="4"/>
  <c r="R118" i="4"/>
  <c r="Q118" i="4"/>
  <c r="R125" i="4"/>
  <c r="Q125" i="4"/>
  <c r="R132" i="4"/>
  <c r="Q132" i="4"/>
  <c r="R135" i="4"/>
  <c r="Q135" i="4"/>
  <c r="R141" i="4"/>
  <c r="Q141" i="4"/>
  <c r="R149" i="4"/>
  <c r="Q149" i="4"/>
  <c r="R153" i="4"/>
  <c r="Q153" i="4"/>
  <c r="R154" i="4"/>
  <c r="Q154" i="4"/>
  <c r="R156" i="4"/>
  <c r="Q156" i="4"/>
  <c r="R157" i="4"/>
  <c r="Q157" i="4"/>
  <c r="R163" i="4"/>
  <c r="Q163" i="4"/>
  <c r="R164" i="4"/>
  <c r="Q164" i="4"/>
  <c r="R165" i="4"/>
  <c r="Q165" i="4"/>
  <c r="U166" i="4"/>
  <c r="Q166" i="4"/>
  <c r="R172" i="4"/>
  <c r="Q172" i="4"/>
  <c r="R173" i="4"/>
  <c r="Q173" i="4"/>
  <c r="R179" i="4"/>
  <c r="Q179" i="4"/>
  <c r="R181" i="4"/>
  <c r="Q181" i="4"/>
  <c r="X3" i="4"/>
  <c r="D20" i="1" s="1"/>
  <c r="E20" i="1" s="1"/>
  <c r="X11" i="4"/>
  <c r="X19" i="4"/>
  <c r="X27" i="4"/>
  <c r="X35" i="4"/>
  <c r="D22" i="6" s="1"/>
  <c r="E22" i="6" s="1"/>
  <c r="X43" i="4"/>
  <c r="D30" i="6" s="1"/>
  <c r="E30" i="6" s="1"/>
  <c r="X51" i="4"/>
  <c r="D38" i="6" s="1"/>
  <c r="E38" i="6" s="1"/>
  <c r="X59" i="4"/>
  <c r="D46" i="6" s="1"/>
  <c r="E46" i="6" s="1"/>
  <c r="X67" i="4"/>
  <c r="D24" i="8" s="1"/>
  <c r="E24" i="8" s="1"/>
  <c r="X75" i="4"/>
  <c r="D32" i="8" s="1"/>
  <c r="E32" i="8" s="1"/>
  <c r="X83" i="4"/>
  <c r="X91" i="4"/>
  <c r="D48" i="8" s="1"/>
  <c r="E48" i="8" s="1"/>
  <c r="X99" i="4"/>
  <c r="D26" i="9" s="1"/>
  <c r="E26" i="9" s="1"/>
  <c r="X107" i="4"/>
  <c r="D34" i="9" s="1"/>
  <c r="E34" i="9" s="1"/>
  <c r="X115" i="4"/>
  <c r="D42" i="9" s="1"/>
  <c r="E42" i="9" s="1"/>
  <c r="X123" i="4"/>
  <c r="D20" i="10" s="1"/>
  <c r="E20" i="10" s="1"/>
  <c r="X131" i="4"/>
  <c r="D28" i="10" s="1"/>
  <c r="E28" i="10" s="1"/>
  <c r="X139" i="4"/>
  <c r="D36" i="10" s="1"/>
  <c r="E36" i="10" s="1"/>
  <c r="X147" i="4"/>
  <c r="X155" i="4"/>
  <c r="D22" i="11" s="1"/>
  <c r="E22" i="11" s="1"/>
  <c r="X163" i="4"/>
  <c r="D30" i="11" s="1"/>
  <c r="E30" i="11" s="1"/>
  <c r="X171" i="4"/>
  <c r="D38" i="11" s="1"/>
  <c r="E38" i="11" s="1"/>
  <c r="X179" i="4"/>
  <c r="D46" i="11" s="1"/>
  <c r="E46" i="11" s="1"/>
  <c r="X53" i="4"/>
  <c r="D40" i="6" s="1"/>
  <c r="E40" i="6" s="1"/>
  <c r="X125" i="4"/>
  <c r="X165" i="4"/>
  <c r="X63" i="4"/>
  <c r="X135" i="4"/>
  <c r="X48" i="4"/>
  <c r="D35" i="6" s="1"/>
  <c r="E35" i="6" s="1"/>
  <c r="X128" i="4"/>
  <c r="D25" i="10" s="1"/>
  <c r="E25" i="10" s="1"/>
  <c r="X34" i="4"/>
  <c r="D21" i="6" s="1"/>
  <c r="E21" i="6" s="1"/>
  <c r="X98" i="4"/>
  <c r="D25" i="9" s="1"/>
  <c r="E25" i="9" s="1"/>
  <c r="X146" i="4"/>
  <c r="D43" i="10" s="1"/>
  <c r="E43" i="10" s="1"/>
  <c r="X4" i="4"/>
  <c r="D21" i="1" s="1"/>
  <c r="E21" i="1" s="1"/>
  <c r="X12" i="4"/>
  <c r="X20" i="4"/>
  <c r="D37" i="1" s="1"/>
  <c r="E37" i="1" s="1"/>
  <c r="X28" i="4"/>
  <c r="D45" i="1" s="1"/>
  <c r="E45" i="1" s="1"/>
  <c r="X36" i="4"/>
  <c r="D23" i="6" s="1"/>
  <c r="E23" i="6" s="1"/>
  <c r="X44" i="4"/>
  <c r="D31" i="6" s="1"/>
  <c r="E31" i="6" s="1"/>
  <c r="X52" i="4"/>
  <c r="D39" i="6" s="1"/>
  <c r="E39" i="6" s="1"/>
  <c r="X60" i="4"/>
  <c r="D47" i="6" s="1"/>
  <c r="E47" i="6" s="1"/>
  <c r="X68" i="4"/>
  <c r="D25" i="8" s="1"/>
  <c r="E25" i="8" s="1"/>
  <c r="X76" i="4"/>
  <c r="X84" i="4"/>
  <c r="D41" i="8" s="1"/>
  <c r="E41" i="8" s="1"/>
  <c r="X92" i="4"/>
  <c r="D19" i="9" s="1"/>
  <c r="E19" i="9" s="1"/>
  <c r="X100" i="4"/>
  <c r="D27" i="9" s="1"/>
  <c r="E27" i="9" s="1"/>
  <c r="X108" i="4"/>
  <c r="D35" i="9" s="1"/>
  <c r="E35" i="9" s="1"/>
  <c r="X116" i="4"/>
  <c r="X124" i="4"/>
  <c r="D21" i="10" s="1"/>
  <c r="E21" i="10" s="1"/>
  <c r="X132" i="4"/>
  <c r="D29" i="10" s="1"/>
  <c r="E29" i="10" s="1"/>
  <c r="X140" i="4"/>
  <c r="X148" i="4"/>
  <c r="D45" i="10" s="1"/>
  <c r="E45" i="10" s="1"/>
  <c r="X156" i="4"/>
  <c r="D23" i="11" s="1"/>
  <c r="E23" i="11" s="1"/>
  <c r="X164" i="4"/>
  <c r="D31" i="11" s="1"/>
  <c r="E31" i="11" s="1"/>
  <c r="X172" i="4"/>
  <c r="D39" i="11" s="1"/>
  <c r="E39" i="11" s="1"/>
  <c r="X180" i="4"/>
  <c r="D47" i="11" s="1"/>
  <c r="E47" i="11" s="1"/>
  <c r="X69" i="4"/>
  <c r="X101" i="4"/>
  <c r="D28" i="9" s="1"/>
  <c r="E28" i="9" s="1"/>
  <c r="X117" i="4"/>
  <c r="X141" i="4"/>
  <c r="X149" i="4"/>
  <c r="D46" i="10" s="1"/>
  <c r="E46" i="10" s="1"/>
  <c r="X173" i="4"/>
  <c r="D40" i="11" s="1"/>
  <c r="E40" i="11" s="1"/>
  <c r="X71" i="4"/>
  <c r="D28" i="8" s="1"/>
  <c r="E28" i="8" s="1"/>
  <c r="X119" i="4"/>
  <c r="D46" i="9" s="1"/>
  <c r="E46" i="9" s="1"/>
  <c r="X143" i="4"/>
  <c r="X167" i="4"/>
  <c r="X24" i="4"/>
  <c r="X152" i="4"/>
  <c r="X26" i="4"/>
  <c r="D43" i="1" s="1"/>
  <c r="E43" i="1" s="1"/>
  <c r="X106" i="4"/>
  <c r="D33" i="9" s="1"/>
  <c r="E33" i="9" s="1"/>
  <c r="X154" i="4"/>
  <c r="D21" i="11" s="1"/>
  <c r="E21" i="11" s="1"/>
  <c r="X5" i="4"/>
  <c r="D22" i="1" s="1"/>
  <c r="E22" i="1" s="1"/>
  <c r="X13" i="4"/>
  <c r="D30" i="1" s="1"/>
  <c r="E30" i="1" s="1"/>
  <c r="X21" i="4"/>
  <c r="D38" i="1" s="1"/>
  <c r="E38" i="1" s="1"/>
  <c r="X29" i="4"/>
  <c r="X37" i="4"/>
  <c r="X45" i="4"/>
  <c r="D32" i="6" s="1"/>
  <c r="E32" i="6" s="1"/>
  <c r="X61" i="4"/>
  <c r="D48" i="6" s="1"/>
  <c r="E48" i="6" s="1"/>
  <c r="X77" i="4"/>
  <c r="D34" i="8" s="1"/>
  <c r="E34" i="8" s="1"/>
  <c r="X85" i="4"/>
  <c r="D42" i="8" s="1"/>
  <c r="E42" i="8" s="1"/>
  <c r="X93" i="4"/>
  <c r="D20" i="9" s="1"/>
  <c r="E20" i="9" s="1"/>
  <c r="X109" i="4"/>
  <c r="X133" i="4"/>
  <c r="X157" i="4"/>
  <c r="X181" i="4"/>
  <c r="D48" i="11" s="1"/>
  <c r="E48" i="11" s="1"/>
  <c r="X55" i="4"/>
  <c r="D42" i="6" s="1"/>
  <c r="E42" i="6" s="1"/>
  <c r="X127" i="4"/>
  <c r="D24" i="10" s="1"/>
  <c r="E24" i="10" s="1"/>
  <c r="X175" i="4"/>
  <c r="D42" i="11" s="1"/>
  <c r="E42" i="11" s="1"/>
  <c r="X32" i="4"/>
  <c r="D19" i="6" s="1"/>
  <c r="E19" i="6" s="1"/>
  <c r="X136" i="4"/>
  <c r="D33" i="10" s="1"/>
  <c r="E33" i="10" s="1"/>
  <c r="X18" i="4"/>
  <c r="X66" i="4"/>
  <c r="X82" i="4"/>
  <c r="D39" i="8" s="1"/>
  <c r="E39" i="8" s="1"/>
  <c r="X122" i="4"/>
  <c r="D19" i="10" s="1"/>
  <c r="E19" i="10" s="1"/>
  <c r="X6" i="4"/>
  <c r="D23" i="1" s="1"/>
  <c r="E23" i="1" s="1"/>
  <c r="X14" i="4"/>
  <c r="D31" i="1" s="1"/>
  <c r="E31" i="1" s="1"/>
  <c r="X22" i="4"/>
  <c r="D39" i="1" s="1"/>
  <c r="E39" i="1" s="1"/>
  <c r="X30" i="4"/>
  <c r="D47" i="1" s="1"/>
  <c r="E47" i="1" s="1"/>
  <c r="X38" i="4"/>
  <c r="X46" i="4"/>
  <c r="X54" i="4"/>
  <c r="D41" i="6" s="1"/>
  <c r="E41" i="6" s="1"/>
  <c r="X62" i="4"/>
  <c r="D19" i="8" s="1"/>
  <c r="E19" i="8" s="1"/>
  <c r="X70" i="4"/>
  <c r="D27" i="8" s="1"/>
  <c r="E27" i="8" s="1"/>
  <c r="X78" i="4"/>
  <c r="D35" i="8" s="1"/>
  <c r="E35" i="8" s="1"/>
  <c r="X86" i="4"/>
  <c r="D43" i="8" s="1"/>
  <c r="E43" i="8" s="1"/>
  <c r="X94" i="4"/>
  <c r="X102" i="4"/>
  <c r="X110" i="4"/>
  <c r="D37" i="9" s="1"/>
  <c r="E37" i="9" s="1"/>
  <c r="X118" i="4"/>
  <c r="D45" i="9" s="1"/>
  <c r="E45" i="9" s="1"/>
  <c r="X126" i="4"/>
  <c r="D23" i="10" s="1"/>
  <c r="E23" i="10" s="1"/>
  <c r="X134" i="4"/>
  <c r="D31" i="10" s="1"/>
  <c r="E31" i="10" s="1"/>
  <c r="X142" i="4"/>
  <c r="D39" i="10" s="1"/>
  <c r="E39" i="10" s="1"/>
  <c r="X150" i="4"/>
  <c r="D47" i="10" s="1"/>
  <c r="E47" i="10" s="1"/>
  <c r="X158" i="4"/>
  <c r="D25" i="11" s="1"/>
  <c r="E25" i="11" s="1"/>
  <c r="X166" i="4"/>
  <c r="X174" i="4"/>
  <c r="D41" i="11" s="1"/>
  <c r="E41" i="11" s="1"/>
  <c r="X87" i="4"/>
  <c r="D44" i="8" s="1"/>
  <c r="E44" i="8" s="1"/>
  <c r="X159" i="4"/>
  <c r="D26" i="11" s="1"/>
  <c r="E26" i="11" s="1"/>
  <c r="X16" i="4"/>
  <c r="D33" i="1" s="1"/>
  <c r="E33" i="1" s="1"/>
  <c r="X112" i="4"/>
  <c r="D39" i="9" s="1"/>
  <c r="E39" i="9" s="1"/>
  <c r="X168" i="4"/>
  <c r="D35" i="11" s="1"/>
  <c r="E35" i="11" s="1"/>
  <c r="X10" i="4"/>
  <c r="D27" i="1" s="1"/>
  <c r="E27" i="1" s="1"/>
  <c r="X74" i="4"/>
  <c r="X90" i="4"/>
  <c r="D47" i="8" s="1"/>
  <c r="E47" i="8" s="1"/>
  <c r="X130" i="4"/>
  <c r="D27" i="10" s="1"/>
  <c r="E27" i="10" s="1"/>
  <c r="X178" i="4"/>
  <c r="D45" i="11" s="1"/>
  <c r="E45" i="11" s="1"/>
  <c r="X7" i="4"/>
  <c r="D24" i="1" s="1"/>
  <c r="E24" i="1" s="1"/>
  <c r="X15" i="4"/>
  <c r="D32" i="1" s="1"/>
  <c r="E32" i="1" s="1"/>
  <c r="X23" i="4"/>
  <c r="D40" i="1" s="1"/>
  <c r="E40" i="1" s="1"/>
  <c r="X31" i="4"/>
  <c r="D48" i="1" s="1"/>
  <c r="E48" i="1" s="1"/>
  <c r="X39" i="4"/>
  <c r="X47" i="4"/>
  <c r="D34" i="6" s="1"/>
  <c r="E34" i="6" s="1"/>
  <c r="X79" i="4"/>
  <c r="D36" i="8" s="1"/>
  <c r="E36" i="8" s="1"/>
  <c r="X95" i="4"/>
  <c r="D22" i="9" s="1"/>
  <c r="E22" i="9" s="1"/>
  <c r="X103" i="4"/>
  <c r="D30" i="9" s="1"/>
  <c r="E30" i="9" s="1"/>
  <c r="X111" i="4"/>
  <c r="D38" i="9" s="1"/>
  <c r="E38" i="9" s="1"/>
  <c r="X151" i="4"/>
  <c r="D48" i="10" s="1"/>
  <c r="E48" i="10" s="1"/>
  <c r="X56" i="4"/>
  <c r="D43" i="6" s="1"/>
  <c r="E43" i="6" s="1"/>
  <c r="X160" i="4"/>
  <c r="X58" i="4"/>
  <c r="X162" i="4"/>
  <c r="D29" i="11" s="1"/>
  <c r="E29" i="11" s="1"/>
  <c r="X8" i="4"/>
  <c r="D25" i="1" s="1"/>
  <c r="E25" i="1" s="1"/>
  <c r="X40" i="4"/>
  <c r="D27" i="6" s="1"/>
  <c r="E27" i="6" s="1"/>
  <c r="X64" i="4"/>
  <c r="D21" i="8" s="1"/>
  <c r="E21" i="8" s="1"/>
  <c r="X72" i="4"/>
  <c r="D29" i="8" s="1"/>
  <c r="E29" i="8" s="1"/>
  <c r="X80" i="4"/>
  <c r="X88" i="4"/>
  <c r="X96" i="4"/>
  <c r="D23" i="9" s="1"/>
  <c r="E23" i="9" s="1"/>
  <c r="X104" i="4"/>
  <c r="D31" i="9" s="1"/>
  <c r="E31" i="9" s="1"/>
  <c r="X120" i="4"/>
  <c r="D47" i="9" s="1"/>
  <c r="E47" i="9" s="1"/>
  <c r="X144" i="4"/>
  <c r="D41" i="10" s="1"/>
  <c r="E41" i="10" s="1"/>
  <c r="X176" i="4"/>
  <c r="D43" i="11" s="1"/>
  <c r="E43" i="11" s="1"/>
  <c r="X42" i="4"/>
  <c r="X138" i="4"/>
  <c r="D35" i="10" s="1"/>
  <c r="E35" i="10" s="1"/>
  <c r="X9" i="4"/>
  <c r="D26" i="1" s="1"/>
  <c r="E26" i="1" s="1"/>
  <c r="X17" i="4"/>
  <c r="X25" i="4"/>
  <c r="D42" i="1" s="1"/>
  <c r="E42" i="1" s="1"/>
  <c r="X33" i="4"/>
  <c r="D20" i="6" s="1"/>
  <c r="E20" i="6" s="1"/>
  <c r="X41" i="4"/>
  <c r="D28" i="6" s="1"/>
  <c r="E28" i="6" s="1"/>
  <c r="X49" i="4"/>
  <c r="D36" i="6" s="1"/>
  <c r="E36" i="6" s="1"/>
  <c r="X57" i="4"/>
  <c r="D44" i="6" s="1"/>
  <c r="E44" i="6" s="1"/>
  <c r="X65" i="4"/>
  <c r="D22" i="8" s="1"/>
  <c r="E22" i="8" s="1"/>
  <c r="X73" i="4"/>
  <c r="D30" i="8" s="1"/>
  <c r="E30" i="8" s="1"/>
  <c r="X81" i="4"/>
  <c r="D38" i="8" s="1"/>
  <c r="E38" i="8" s="1"/>
  <c r="X89" i="4"/>
  <c r="D46" i="8" s="1"/>
  <c r="E46" i="8" s="1"/>
  <c r="X97" i="4"/>
  <c r="D24" i="9" s="1"/>
  <c r="E24" i="9" s="1"/>
  <c r="X105" i="4"/>
  <c r="D32" i="9" s="1"/>
  <c r="E32" i="9" s="1"/>
  <c r="X113" i="4"/>
  <c r="D40" i="9" s="1"/>
  <c r="E40" i="9" s="1"/>
  <c r="X121" i="4"/>
  <c r="D48" i="9" s="1"/>
  <c r="E48" i="9" s="1"/>
  <c r="X129" i="4"/>
  <c r="D26" i="10" s="1"/>
  <c r="E26" i="10" s="1"/>
  <c r="X137" i="4"/>
  <c r="X145" i="4"/>
  <c r="D42" i="10" s="1"/>
  <c r="E42" i="10" s="1"/>
  <c r="X153" i="4"/>
  <c r="D20" i="11" s="1"/>
  <c r="E20" i="11" s="1"/>
  <c r="X161" i="4"/>
  <c r="D28" i="11" s="1"/>
  <c r="E28" i="11" s="1"/>
  <c r="X169" i="4"/>
  <c r="D36" i="11" s="1"/>
  <c r="E36" i="11" s="1"/>
  <c r="X177" i="4"/>
  <c r="D44" i="11" s="1"/>
  <c r="E44" i="11" s="1"/>
  <c r="X50" i="4"/>
  <c r="X114" i="4"/>
  <c r="D41" i="9" s="1"/>
  <c r="E41" i="9" s="1"/>
  <c r="X170" i="4"/>
  <c r="V44" i="4"/>
  <c r="U44" i="4"/>
  <c r="U52" i="4"/>
  <c r="W44" i="4"/>
  <c r="U101" i="4"/>
  <c r="V109" i="4"/>
  <c r="V101" i="4"/>
  <c r="U93" i="4"/>
  <c r="T5" i="4"/>
  <c r="U94" i="4"/>
  <c r="V14" i="4"/>
  <c r="U14" i="4"/>
  <c r="W54" i="4"/>
  <c r="W14" i="4"/>
  <c r="S85" i="4"/>
  <c r="R85" i="4"/>
  <c r="S77" i="4"/>
  <c r="R77" i="4"/>
  <c r="R69" i="4"/>
  <c r="R45" i="4"/>
  <c r="S133" i="4"/>
  <c r="R133" i="4"/>
  <c r="V173" i="4"/>
  <c r="S84" i="4"/>
  <c r="R84" i="4"/>
  <c r="S36" i="4"/>
  <c r="R36" i="4"/>
  <c r="V28" i="4"/>
  <c r="R28" i="4"/>
  <c r="S20" i="4"/>
  <c r="R20" i="4"/>
  <c r="V12" i="4"/>
  <c r="R12" i="4"/>
  <c r="S4" i="4"/>
  <c r="R4" i="4"/>
  <c r="V95" i="4"/>
  <c r="R95" i="4"/>
  <c r="W103" i="4"/>
  <c r="R103" i="4"/>
  <c r="V111" i="4"/>
  <c r="R111" i="4"/>
  <c r="R119" i="4"/>
  <c r="W126" i="4"/>
  <c r="R126" i="4"/>
  <c r="S134" i="4"/>
  <c r="R134" i="4"/>
  <c r="V142" i="4"/>
  <c r="R142" i="4"/>
  <c r="U150" i="4"/>
  <c r="R150" i="4"/>
  <c r="T158" i="4"/>
  <c r="R158" i="4"/>
  <c r="V166" i="4"/>
  <c r="R166" i="4"/>
  <c r="S174" i="4"/>
  <c r="R174" i="4"/>
  <c r="U102" i="4"/>
  <c r="U141" i="4"/>
  <c r="W45" i="4"/>
  <c r="W141" i="4"/>
  <c r="S75" i="4"/>
  <c r="R75" i="4"/>
  <c r="T67" i="4"/>
  <c r="R67" i="4"/>
  <c r="S59" i="4"/>
  <c r="R59" i="4"/>
  <c r="U51" i="4"/>
  <c r="R51" i="4"/>
  <c r="S43" i="4"/>
  <c r="R43" i="4"/>
  <c r="S35" i="4"/>
  <c r="R35" i="4"/>
  <c r="W27" i="4"/>
  <c r="R27" i="4"/>
  <c r="R19" i="4"/>
  <c r="W11" i="4"/>
  <c r="R11" i="4"/>
  <c r="W3" i="4"/>
  <c r="R3" i="4"/>
  <c r="W112" i="4"/>
  <c r="R112" i="4"/>
  <c r="W120" i="4"/>
  <c r="R120" i="4"/>
  <c r="V127" i="4"/>
  <c r="R127" i="4"/>
  <c r="V143" i="4"/>
  <c r="R143" i="4"/>
  <c r="R151" i="4"/>
  <c r="R159" i="4"/>
  <c r="U167" i="4"/>
  <c r="R167" i="4"/>
  <c r="R175" i="4"/>
  <c r="S5" i="4"/>
  <c r="R5" i="4"/>
  <c r="W94" i="4"/>
  <c r="W93" i="4"/>
  <c r="V67" i="4"/>
  <c r="U90" i="4"/>
  <c r="R90" i="4"/>
  <c r="U82" i="4"/>
  <c r="R82" i="4"/>
  <c r="U74" i="4"/>
  <c r="R74" i="4"/>
  <c r="U66" i="4"/>
  <c r="R66" i="4"/>
  <c r="W58" i="4"/>
  <c r="R58" i="4"/>
  <c r="S50" i="4"/>
  <c r="R50" i="4"/>
  <c r="V42" i="4"/>
  <c r="R42" i="4"/>
  <c r="W34" i="4"/>
  <c r="R34" i="4"/>
  <c r="S26" i="4"/>
  <c r="R26" i="4"/>
  <c r="U18" i="4"/>
  <c r="R18" i="4"/>
  <c r="U10" i="4"/>
  <c r="R10" i="4"/>
  <c r="U105" i="4"/>
  <c r="R105" i="4"/>
  <c r="S113" i="4"/>
  <c r="R113" i="4"/>
  <c r="S121" i="4"/>
  <c r="R121" i="4"/>
  <c r="S128" i="4"/>
  <c r="R128" i="4"/>
  <c r="W136" i="4"/>
  <c r="R136" i="4"/>
  <c r="U144" i="4"/>
  <c r="R144" i="4"/>
  <c r="S152" i="4"/>
  <c r="R152" i="4"/>
  <c r="S160" i="4"/>
  <c r="R160" i="4"/>
  <c r="S168" i="4"/>
  <c r="R168" i="4"/>
  <c r="W176" i="4"/>
  <c r="R176" i="4"/>
  <c r="W37" i="4"/>
  <c r="R37" i="4"/>
  <c r="T13" i="4"/>
  <c r="W133" i="4"/>
  <c r="V141" i="4"/>
  <c r="W69" i="4"/>
  <c r="U13" i="4"/>
  <c r="V13" i="4"/>
  <c r="U133" i="4"/>
  <c r="W102" i="4"/>
  <c r="R89" i="4"/>
  <c r="S81" i="4"/>
  <c r="R81" i="4"/>
  <c r="S65" i="4"/>
  <c r="R65" i="4"/>
  <c r="W57" i="4"/>
  <c r="R57" i="4"/>
  <c r="T49" i="4"/>
  <c r="R49" i="4"/>
  <c r="S17" i="4"/>
  <c r="R17" i="4"/>
  <c r="W9" i="4"/>
  <c r="R9" i="4"/>
  <c r="S91" i="4"/>
  <c r="R91" i="4"/>
  <c r="U98" i="4"/>
  <c r="R98" i="4"/>
  <c r="S106" i="4"/>
  <c r="R106" i="4"/>
  <c r="T114" i="4"/>
  <c r="R114" i="4"/>
  <c r="S129" i="4"/>
  <c r="R129" i="4"/>
  <c r="R137" i="4"/>
  <c r="S145" i="4"/>
  <c r="R145" i="4"/>
  <c r="R161" i="4"/>
  <c r="V169" i="4"/>
  <c r="R169" i="4"/>
  <c r="V177" i="4"/>
  <c r="R177" i="4"/>
  <c r="T29" i="4"/>
  <c r="R29" i="4"/>
  <c r="T133" i="4"/>
  <c r="U157" i="4"/>
  <c r="V133" i="4"/>
  <c r="R88" i="4"/>
  <c r="V72" i="4"/>
  <c r="R72" i="4"/>
  <c r="R64" i="4"/>
  <c r="S56" i="4"/>
  <c r="R56" i="4"/>
  <c r="R48" i="4"/>
  <c r="T40" i="4"/>
  <c r="R40" i="4"/>
  <c r="S32" i="4"/>
  <c r="R32" i="4"/>
  <c r="R24" i="4"/>
  <c r="U16" i="4"/>
  <c r="R16" i="4"/>
  <c r="S8" i="4"/>
  <c r="R8" i="4"/>
  <c r="S99" i="4"/>
  <c r="R99" i="4"/>
  <c r="R107" i="4"/>
  <c r="R115" i="4"/>
  <c r="W122" i="4"/>
  <c r="R122" i="4"/>
  <c r="T130" i="4"/>
  <c r="R130" i="4"/>
  <c r="U138" i="4"/>
  <c r="R138" i="4"/>
  <c r="R146" i="4"/>
  <c r="U162" i="4"/>
  <c r="R162" i="4"/>
  <c r="S170" i="4"/>
  <c r="R170" i="4"/>
  <c r="S178" i="4"/>
  <c r="R178" i="4"/>
  <c r="U5" i="4"/>
  <c r="U125" i="4"/>
  <c r="W13" i="4"/>
  <c r="R87" i="4"/>
  <c r="S79" i="4"/>
  <c r="R79" i="4"/>
  <c r="S71" i="4"/>
  <c r="R71" i="4"/>
  <c r="W63" i="4"/>
  <c r="R63" i="4"/>
  <c r="R55" i="4"/>
  <c r="S31" i="4"/>
  <c r="R31" i="4"/>
  <c r="S23" i="4"/>
  <c r="R23" i="4"/>
  <c r="T15" i="4"/>
  <c r="R15" i="4"/>
  <c r="R7" i="4"/>
  <c r="V100" i="4"/>
  <c r="R100" i="4"/>
  <c r="S116" i="4"/>
  <c r="R116" i="4"/>
  <c r="W123" i="4"/>
  <c r="R123" i="4"/>
  <c r="R131" i="4"/>
  <c r="W139" i="4"/>
  <c r="R139" i="4"/>
  <c r="V147" i="4"/>
  <c r="R147" i="4"/>
  <c r="S155" i="4"/>
  <c r="R155" i="4"/>
  <c r="S171" i="4"/>
  <c r="R171" i="4"/>
  <c r="V29" i="4"/>
  <c r="W5" i="4"/>
  <c r="V86" i="4"/>
  <c r="R86" i="4"/>
  <c r="U78" i="4"/>
  <c r="R78" i="4"/>
  <c r="U62" i="4"/>
  <c r="R62" i="4"/>
  <c r="V46" i="4"/>
  <c r="R46" i="4"/>
  <c r="S38" i="4"/>
  <c r="R38" i="4"/>
  <c r="R30" i="4"/>
  <c r="W22" i="4"/>
  <c r="R22" i="4"/>
  <c r="S101" i="4"/>
  <c r="R101" i="4"/>
  <c r="S124" i="4"/>
  <c r="R124" i="4"/>
  <c r="S140" i="4"/>
  <c r="R140" i="4"/>
  <c r="S148" i="4"/>
  <c r="R148" i="4"/>
  <c r="V180" i="4"/>
  <c r="R180" i="4"/>
  <c r="D44" i="1"/>
  <c r="E44" i="1" s="1"/>
  <c r="D22" i="10"/>
  <c r="E22" i="10" s="1"/>
  <c r="D21" i="9"/>
  <c r="E21" i="9" s="1"/>
  <c r="D20" i="8"/>
  <c r="E20" i="8" s="1"/>
  <c r="D25" i="6"/>
  <c r="E25" i="6" s="1"/>
  <c r="D33" i="6"/>
  <c r="E33" i="6" s="1"/>
  <c r="D24" i="6"/>
  <c r="E24" i="6" s="1"/>
  <c r="D36" i="9"/>
  <c r="E36" i="9" s="1"/>
  <c r="D44" i="9"/>
  <c r="E44" i="9" s="1"/>
  <c r="D30" i="10"/>
  <c r="E30" i="10" s="1"/>
  <c r="D29" i="9"/>
  <c r="E29" i="9" s="1"/>
  <c r="D33" i="11"/>
  <c r="E33" i="11" s="1"/>
  <c r="D34" i="11"/>
  <c r="E34" i="11" s="1"/>
  <c r="D19" i="11"/>
  <c r="E19" i="11" s="1"/>
  <c r="D34" i="1"/>
  <c r="E34" i="1" s="1"/>
  <c r="D34" i="10"/>
  <c r="E34" i="10" s="1"/>
  <c r="D35" i="1"/>
  <c r="E35" i="1" s="1"/>
  <c r="D29" i="6"/>
  <c r="E29" i="6" s="1"/>
  <c r="D37" i="6"/>
  <c r="E37" i="6" s="1"/>
  <c r="D31" i="8"/>
  <c r="E31" i="8" s="1"/>
  <c r="D37" i="11"/>
  <c r="E37" i="11" s="1"/>
  <c r="P6" i="2"/>
  <c r="C50" i="9"/>
  <c r="R2" i="4"/>
  <c r="U67" i="4"/>
  <c r="U4" i="4"/>
  <c r="V43" i="4"/>
  <c r="V151" i="4"/>
  <c r="V75" i="4"/>
  <c r="T51" i="4"/>
  <c r="U142" i="4"/>
  <c r="V51" i="4"/>
  <c r="U28" i="4"/>
  <c r="U129" i="4"/>
  <c r="W75" i="4"/>
  <c r="T72" i="4"/>
  <c r="W98" i="4"/>
  <c r="V59" i="4"/>
  <c r="W129" i="4"/>
  <c r="W43" i="4"/>
  <c r="U75" i="4"/>
  <c r="T59" i="4"/>
  <c r="U43" i="4"/>
  <c r="T75" i="4"/>
  <c r="U50" i="4"/>
  <c r="W28" i="4"/>
  <c r="W59" i="4"/>
  <c r="V129" i="4"/>
  <c r="W142" i="4"/>
  <c r="T43" i="4"/>
  <c r="T74" i="4"/>
  <c r="U177" i="4"/>
  <c r="U12" i="4"/>
  <c r="T19" i="4"/>
  <c r="V119" i="4"/>
  <c r="W134" i="4"/>
  <c r="W150" i="4"/>
  <c r="V57" i="4"/>
  <c r="T17" i="4"/>
  <c r="W42" i="4"/>
  <c r="V66" i="4"/>
  <c r="T42" i="4"/>
  <c r="U19" i="4"/>
  <c r="V126" i="4"/>
  <c r="V82" i="4"/>
  <c r="U134" i="4"/>
  <c r="W82" i="4"/>
  <c r="U119" i="4"/>
  <c r="V134" i="4"/>
  <c r="W158" i="4"/>
  <c r="V90" i="4"/>
  <c r="W4" i="4"/>
  <c r="V50" i="4"/>
  <c r="U57" i="4"/>
  <c r="W119" i="4"/>
  <c r="W111" i="4"/>
  <c r="W174" i="4"/>
  <c r="V34" i="4"/>
  <c r="T4" i="4"/>
  <c r="V89" i="4"/>
  <c r="T12" i="4"/>
  <c r="T134" i="4"/>
  <c r="V4" i="4"/>
  <c r="U126" i="4"/>
  <c r="T126" i="4"/>
  <c r="V150" i="4"/>
  <c r="U45" i="4"/>
  <c r="U64" i="4"/>
  <c r="U32" i="4"/>
  <c r="V65" i="4"/>
  <c r="U91" i="4"/>
  <c r="U99" i="4"/>
  <c r="V130" i="4"/>
  <c r="T81" i="4"/>
  <c r="T145" i="4"/>
  <c r="T91" i="4"/>
  <c r="T116" i="4"/>
  <c r="V137" i="4"/>
  <c r="W100" i="4"/>
  <c r="U137" i="4"/>
  <c r="U161" i="4"/>
  <c r="V122" i="4"/>
  <c r="W17" i="4"/>
  <c r="V107" i="4"/>
  <c r="W171" i="4"/>
  <c r="W131" i="4"/>
  <c r="W72" i="4"/>
  <c r="W159" i="4"/>
  <c r="W99" i="4"/>
  <c r="V160" i="4"/>
  <c r="V162" i="4"/>
  <c r="U81" i="4"/>
  <c r="U115" i="4"/>
  <c r="V2" i="4"/>
  <c r="T2" i="4"/>
  <c r="T152" i="4"/>
  <c r="V139" i="4"/>
  <c r="V171" i="4"/>
  <c r="W106" i="4"/>
  <c r="V26" i="4"/>
  <c r="V17" i="4"/>
  <c r="W145" i="4"/>
  <c r="W65" i="4"/>
  <c r="T64" i="4"/>
  <c r="T65" i="4"/>
  <c r="U56" i="4"/>
  <c r="U65" i="4"/>
  <c r="T8" i="4"/>
  <c r="U26" i="4"/>
  <c r="T99" i="4"/>
  <c r="W2" i="4"/>
  <c r="X2" i="4" s="1"/>
  <c r="W8" i="4"/>
  <c r="T129" i="4"/>
  <c r="T26" i="4"/>
  <c r="T79" i="4"/>
  <c r="W26" i="4"/>
  <c r="U86" i="4"/>
  <c r="V99" i="4"/>
  <c r="W49" i="4"/>
  <c r="V161" i="4"/>
  <c r="V64" i="4"/>
  <c r="V81" i="4"/>
  <c r="W155" i="4"/>
  <c r="V49" i="4"/>
  <c r="C50" i="8"/>
  <c r="C50" i="6"/>
  <c r="W55" i="4"/>
  <c r="U159" i="4"/>
  <c r="W32" i="4"/>
  <c r="T160" i="4"/>
  <c r="T106" i="4"/>
  <c r="W144" i="4"/>
  <c r="U160" i="4"/>
  <c r="V91" i="4"/>
  <c r="V69" i="4"/>
  <c r="W151" i="4"/>
  <c r="V106" i="4"/>
  <c r="W77" i="4"/>
  <c r="V24" i="4"/>
  <c r="V159" i="4"/>
  <c r="W18" i="4"/>
  <c r="W127" i="4"/>
  <c r="W113" i="4"/>
  <c r="T105" i="4"/>
  <c r="V98" i="4"/>
  <c r="V84" i="4"/>
  <c r="V77" i="4"/>
  <c r="T177" i="4"/>
  <c r="U77" i="4"/>
  <c r="T151" i="4"/>
  <c r="T62" i="4"/>
  <c r="V175" i="4"/>
  <c r="U168" i="4"/>
  <c r="U112" i="4"/>
  <c r="W167" i="4"/>
  <c r="V145" i="4"/>
  <c r="W81" i="4"/>
  <c r="W160" i="4"/>
  <c r="W31" i="4"/>
  <c r="U143" i="4"/>
  <c r="T86" i="4"/>
  <c r="U40" i="4"/>
  <c r="V85" i="4"/>
  <c r="T71" i="4"/>
  <c r="T77" i="4"/>
  <c r="W84" i="4"/>
  <c r="W40" i="4"/>
  <c r="V71" i="4"/>
  <c r="V55" i="4"/>
  <c r="U55" i="4"/>
  <c r="U176" i="4"/>
  <c r="W161" i="4"/>
  <c r="W24" i="4"/>
  <c r="W168" i="4"/>
  <c r="V32" i="4"/>
  <c r="W71" i="4"/>
  <c r="U63" i="4"/>
  <c r="V112" i="4"/>
  <c r="W79" i="4"/>
  <c r="V79" i="4"/>
  <c r="T32" i="4"/>
  <c r="T168" i="4"/>
  <c r="U145" i="4"/>
  <c r="W91" i="4"/>
  <c r="U106" i="4"/>
  <c r="U17" i="4"/>
  <c r="W23" i="4"/>
  <c r="V18" i="4"/>
  <c r="V168" i="4"/>
  <c r="U79" i="4"/>
  <c r="W83" i="4"/>
  <c r="S83" i="4"/>
  <c r="T76" i="4"/>
  <c r="S76" i="4"/>
  <c r="V70" i="4"/>
  <c r="S70" i="4"/>
  <c r="W62" i="4"/>
  <c r="S62" i="4"/>
  <c r="V54" i="4"/>
  <c r="S54" i="4"/>
  <c r="S47" i="4"/>
  <c r="T39" i="4"/>
  <c r="S39" i="4"/>
  <c r="V33" i="4"/>
  <c r="S33" i="4"/>
  <c r="S27" i="4"/>
  <c r="V19" i="4"/>
  <c r="S19" i="4"/>
  <c r="W15" i="4"/>
  <c r="S15" i="4"/>
  <c r="S92" i="4"/>
  <c r="T107" i="4"/>
  <c r="S107" i="4"/>
  <c r="V115" i="4"/>
  <c r="S115" i="4"/>
  <c r="T122" i="4"/>
  <c r="S122" i="4"/>
  <c r="T137" i="4"/>
  <c r="S137" i="4"/>
  <c r="T144" i="4"/>
  <c r="S144" i="4"/>
  <c r="U151" i="4"/>
  <c r="S151" i="4"/>
  <c r="T159" i="4"/>
  <c r="S159" i="4"/>
  <c r="T167" i="4"/>
  <c r="S167" i="4"/>
  <c r="W175" i="4"/>
  <c r="S175" i="4"/>
  <c r="V76" i="4"/>
  <c r="T90" i="4"/>
  <c r="S90" i="4"/>
  <c r="T82" i="4"/>
  <c r="S82" i="4"/>
  <c r="U69" i="4"/>
  <c r="S69" i="4"/>
  <c r="S61" i="4"/>
  <c r="S53" i="4"/>
  <c r="T46" i="4"/>
  <c r="S46" i="4"/>
  <c r="T14" i="4"/>
  <c r="S14" i="4"/>
  <c r="T7" i="4"/>
  <c r="S7" i="4"/>
  <c r="T100" i="4"/>
  <c r="S100" i="4"/>
  <c r="W108" i="4"/>
  <c r="S108" i="4"/>
  <c r="T123" i="4"/>
  <c r="S123" i="4"/>
  <c r="S130" i="4"/>
  <c r="W138" i="4"/>
  <c r="S138" i="4"/>
  <c r="T176" i="4"/>
  <c r="S176" i="4"/>
  <c r="W70" i="4"/>
  <c r="V15" i="4"/>
  <c r="W33" i="4"/>
  <c r="T89" i="4"/>
  <c r="S89" i="4"/>
  <c r="S68" i="4"/>
  <c r="U60" i="4"/>
  <c r="S60" i="4"/>
  <c r="W52" i="4"/>
  <c r="S52" i="4"/>
  <c r="T45" i="4"/>
  <c r="S45" i="4"/>
  <c r="U37" i="4"/>
  <c r="S37" i="4"/>
  <c r="W25" i="4"/>
  <c r="S25" i="4"/>
  <c r="T18" i="4"/>
  <c r="S18" i="4"/>
  <c r="S13" i="4"/>
  <c r="T6" i="4"/>
  <c r="S6" i="4"/>
  <c r="T93" i="4"/>
  <c r="S93" i="4"/>
  <c r="T109" i="4"/>
  <c r="S109" i="4"/>
  <c r="V117" i="4"/>
  <c r="S117" i="4"/>
  <c r="T131" i="4"/>
  <c r="S131" i="4"/>
  <c r="T139" i="4"/>
  <c r="S139" i="4"/>
  <c r="T146" i="4"/>
  <c r="S146" i="4"/>
  <c r="W153" i="4"/>
  <c r="S153" i="4"/>
  <c r="T161" i="4"/>
  <c r="S161" i="4"/>
  <c r="T169" i="4"/>
  <c r="S169" i="4"/>
  <c r="S177" i="4"/>
  <c r="W76" i="4"/>
  <c r="U88" i="4"/>
  <c r="S88" i="4"/>
  <c r="W80" i="4"/>
  <c r="S80" i="4"/>
  <c r="S67" i="4"/>
  <c r="S51" i="4"/>
  <c r="T44" i="4"/>
  <c r="S44" i="4"/>
  <c r="W36" i="4"/>
  <c r="U30" i="4"/>
  <c r="S30" i="4"/>
  <c r="U24" i="4"/>
  <c r="S24" i="4"/>
  <c r="T94" i="4"/>
  <c r="S94" i="4"/>
  <c r="V102" i="4"/>
  <c r="S102" i="4"/>
  <c r="U110" i="4"/>
  <c r="S110" i="4"/>
  <c r="W118" i="4"/>
  <c r="S118" i="4"/>
  <c r="W125" i="4"/>
  <c r="S125" i="4"/>
  <c r="T132" i="4"/>
  <c r="S132" i="4"/>
  <c r="T147" i="4"/>
  <c r="S147" i="4"/>
  <c r="S154" i="4"/>
  <c r="T162" i="4"/>
  <c r="S162" i="4"/>
  <c r="S87" i="4"/>
  <c r="V74" i="4"/>
  <c r="S74" i="4"/>
  <c r="S66" i="4"/>
  <c r="S58" i="4"/>
  <c r="S12" i="4"/>
  <c r="W95" i="4"/>
  <c r="S95" i="4"/>
  <c r="S103" i="4"/>
  <c r="T111" i="4"/>
  <c r="S111" i="4"/>
  <c r="T119" i="4"/>
  <c r="S119" i="4"/>
  <c r="S126" i="4"/>
  <c r="T141" i="4"/>
  <c r="S141" i="4"/>
  <c r="T163" i="4"/>
  <c r="S163" i="4"/>
  <c r="U179" i="4"/>
  <c r="S179" i="4"/>
  <c r="W66" i="4"/>
  <c r="W86" i="4"/>
  <c r="S86" i="4"/>
  <c r="T73" i="4"/>
  <c r="S73" i="4"/>
  <c r="T57" i="4"/>
  <c r="S57" i="4"/>
  <c r="U42" i="4"/>
  <c r="S42" i="4"/>
  <c r="W29" i="4"/>
  <c r="S29" i="4"/>
  <c r="T22" i="4"/>
  <c r="S22" i="4"/>
  <c r="S11" i="4"/>
  <c r="T3" i="4"/>
  <c r="S3" i="4"/>
  <c r="T96" i="4"/>
  <c r="S96" i="4"/>
  <c r="T104" i="4"/>
  <c r="S104" i="4"/>
  <c r="T112" i="4"/>
  <c r="S112" i="4"/>
  <c r="T120" i="4"/>
  <c r="S120" i="4"/>
  <c r="T127" i="4"/>
  <c r="S127" i="4"/>
  <c r="T142" i="4"/>
  <c r="S142" i="4"/>
  <c r="T149" i="4"/>
  <c r="S149" i="4"/>
  <c r="W156" i="4"/>
  <c r="S156" i="4"/>
  <c r="V164" i="4"/>
  <c r="S164" i="4"/>
  <c r="T172" i="4"/>
  <c r="S172" i="4"/>
  <c r="V78" i="4"/>
  <c r="S78" i="4"/>
  <c r="U72" i="4"/>
  <c r="S72" i="4"/>
  <c r="S64" i="4"/>
  <c r="U49" i="4"/>
  <c r="S49" i="4"/>
  <c r="T41" i="4"/>
  <c r="S41" i="4"/>
  <c r="U34" i="4"/>
  <c r="S34" i="4"/>
  <c r="T28" i="4"/>
  <c r="S28" i="4"/>
  <c r="S21" i="4"/>
  <c r="T10" i="4"/>
  <c r="S10" i="4"/>
  <c r="T97" i="4"/>
  <c r="S97" i="4"/>
  <c r="V105" i="4"/>
  <c r="S105" i="4"/>
  <c r="V135" i="4"/>
  <c r="S135" i="4"/>
  <c r="T157" i="4"/>
  <c r="S157" i="4"/>
  <c r="V165" i="4"/>
  <c r="S165" i="4"/>
  <c r="U173" i="4"/>
  <c r="S173" i="4"/>
  <c r="T180" i="4"/>
  <c r="S180" i="4"/>
  <c r="V62" i="4"/>
  <c r="T63" i="4"/>
  <c r="S63" i="4"/>
  <c r="T55" i="4"/>
  <c r="S55" i="4"/>
  <c r="V48" i="4"/>
  <c r="S48" i="4"/>
  <c r="V40" i="4"/>
  <c r="S40" i="4"/>
  <c r="T33" i="4"/>
  <c r="T27" i="4"/>
  <c r="T16" i="4"/>
  <c r="S16" i="4"/>
  <c r="T9" i="4"/>
  <c r="S9" i="4"/>
  <c r="U2" i="4"/>
  <c r="S2" i="4"/>
  <c r="T98" i="4"/>
  <c r="S98" i="4"/>
  <c r="U114" i="4"/>
  <c r="S114" i="4"/>
  <c r="U136" i="4"/>
  <c r="S136" i="4"/>
  <c r="W143" i="4"/>
  <c r="S143" i="4"/>
  <c r="T150" i="4"/>
  <c r="S150" i="4"/>
  <c r="S158" i="4"/>
  <c r="T166" i="4"/>
  <c r="S166" i="4"/>
  <c r="U181" i="4"/>
  <c r="S181" i="4"/>
  <c r="AI54" i="2"/>
  <c r="AE54" i="2"/>
  <c r="G51" i="2" s="1"/>
  <c r="AD54" i="2"/>
  <c r="J51" i="2" s="1"/>
  <c r="AH54" i="2"/>
  <c r="AF54" i="2"/>
  <c r="AG54" i="2"/>
  <c r="D32" i="11"/>
  <c r="E32" i="11" s="1"/>
  <c r="D45" i="8"/>
  <c r="E45" i="8" s="1"/>
  <c r="D40" i="10"/>
  <c r="E40" i="10" s="1"/>
  <c r="D27" i="11"/>
  <c r="E27" i="11" s="1"/>
  <c r="D32" i="10"/>
  <c r="E32" i="10" s="1"/>
  <c r="D41" i="1"/>
  <c r="E41" i="1" s="1"/>
  <c r="D45" i="6"/>
  <c r="E45" i="6" s="1"/>
  <c r="D37" i="8"/>
  <c r="E37" i="8" s="1"/>
  <c r="D29" i="1"/>
  <c r="E29" i="1" s="1"/>
  <c r="D33" i="8"/>
  <c r="E33" i="8" s="1"/>
  <c r="D37" i="10"/>
  <c r="E37" i="10" s="1"/>
  <c r="D23" i="8"/>
  <c r="E23" i="8" s="1"/>
  <c r="D26" i="8"/>
  <c r="E26" i="8" s="1"/>
  <c r="D28" i="1"/>
  <c r="E28" i="1" s="1"/>
  <c r="D38" i="10"/>
  <c r="E38" i="10" s="1"/>
  <c r="D26" i="6"/>
  <c r="E26" i="6" s="1"/>
  <c r="D36" i="1"/>
  <c r="E36" i="1" s="1"/>
  <c r="D40" i="8"/>
  <c r="E40" i="8" s="1"/>
  <c r="D44" i="10"/>
  <c r="E44" i="10" s="1"/>
  <c r="D46" i="1"/>
  <c r="E46" i="1" s="1"/>
  <c r="D24" i="11"/>
  <c r="E24" i="11" s="1"/>
  <c r="P7" i="2"/>
  <c r="W117" i="4"/>
  <c r="U27" i="4"/>
  <c r="T54" i="4"/>
  <c r="W60" i="4"/>
  <c r="T164" i="4"/>
  <c r="U164" i="4"/>
  <c r="W10" i="4"/>
  <c r="U109" i="4"/>
  <c r="W53" i="4"/>
  <c r="W68" i="4"/>
  <c r="U165" i="4"/>
  <c r="V97" i="4"/>
  <c r="U68" i="4"/>
  <c r="U54" i="4"/>
  <c r="U33" i="4"/>
  <c r="U3" i="4"/>
  <c r="W109" i="4"/>
  <c r="T179" i="4"/>
  <c r="V125" i="4"/>
  <c r="U87" i="4"/>
  <c r="U46" i="4"/>
  <c r="U130" i="4"/>
  <c r="T88" i="4"/>
  <c r="T103" i="4"/>
  <c r="W164" i="4"/>
  <c r="T110" i="4"/>
  <c r="W165" i="4"/>
  <c r="T117" i="4"/>
  <c r="V179" i="4"/>
  <c r="W96" i="4"/>
  <c r="V9" i="4"/>
  <c r="W172" i="4"/>
  <c r="T66" i="4"/>
  <c r="U131" i="4"/>
  <c r="V144" i="4"/>
  <c r="W88" i="4"/>
  <c r="W39" i="4"/>
  <c r="U47" i="4"/>
  <c r="T87" i="4"/>
  <c r="V110" i="4"/>
  <c r="W74" i="4"/>
  <c r="T165" i="4"/>
  <c r="U80" i="4"/>
  <c r="V104" i="4"/>
  <c r="W104" i="4"/>
  <c r="W130" i="4"/>
  <c r="W47" i="4"/>
  <c r="U117" i="4"/>
  <c r="W179" i="4"/>
  <c r="W149" i="4"/>
  <c r="T47" i="4"/>
  <c r="V87" i="4"/>
  <c r="V27" i="4"/>
  <c r="V68" i="4"/>
  <c r="U104" i="4"/>
  <c r="V16" i="4"/>
  <c r="V39" i="4"/>
  <c r="V3" i="4"/>
  <c r="V88" i="4"/>
  <c r="U96" i="4"/>
  <c r="W67" i="4"/>
  <c r="T24" i="4"/>
  <c r="U127" i="4"/>
  <c r="V47" i="4"/>
  <c r="T68" i="4"/>
  <c r="U39" i="4"/>
  <c r="W16" i="4"/>
  <c r="V96" i="4"/>
  <c r="V149" i="4"/>
  <c r="V156" i="4"/>
  <c r="V53" i="4"/>
  <c r="W157" i="4"/>
  <c r="U9" i="4"/>
  <c r="W173" i="4"/>
  <c r="W97" i="4"/>
  <c r="V10" i="4"/>
  <c r="T143" i="4"/>
  <c r="W78" i="4"/>
  <c r="V11" i="4"/>
  <c r="V163" i="4"/>
  <c r="V6" i="4"/>
  <c r="W181" i="4"/>
  <c r="U135" i="4"/>
  <c r="V158" i="4"/>
  <c r="W135" i="4"/>
  <c r="U29" i="4"/>
  <c r="W105" i="4"/>
  <c r="W154" i="4"/>
  <c r="T60" i="4"/>
  <c r="T78" i="4"/>
  <c r="U11" i="4"/>
  <c r="U48" i="4"/>
  <c r="U25" i="4"/>
  <c r="W163" i="4"/>
  <c r="V120" i="4"/>
  <c r="T135" i="4"/>
  <c r="T11" i="4"/>
  <c r="U6" i="4"/>
  <c r="U53" i="4"/>
  <c r="V73" i="4"/>
  <c r="W48" i="4"/>
  <c r="V153" i="4"/>
  <c r="W114" i="4"/>
  <c r="V80" i="4"/>
  <c r="W166" i="4"/>
  <c r="V172" i="4"/>
  <c r="T175" i="4"/>
  <c r="T25" i="4"/>
  <c r="W92" i="4"/>
  <c r="U169" i="4"/>
  <c r="W73" i="4"/>
  <c r="V60" i="4"/>
  <c r="V41" i="4"/>
  <c r="T80" i="4"/>
  <c r="V63" i="4"/>
  <c r="T37" i="4"/>
  <c r="U95" i="4"/>
  <c r="U107" i="4"/>
  <c r="T173" i="4"/>
  <c r="T53" i="4"/>
  <c r="T48" i="4"/>
  <c r="V25" i="4"/>
  <c r="V114" i="4"/>
  <c r="U92" i="4"/>
  <c r="U21" i="4"/>
  <c r="V30" i="4"/>
  <c r="U89" i="4"/>
  <c r="U73" i="4"/>
  <c r="V167" i="4"/>
  <c r="T92" i="4"/>
  <c r="U175" i="4"/>
  <c r="V92" i="4"/>
  <c r="W89" i="4"/>
  <c r="V21" i="4"/>
  <c r="W6" i="4"/>
  <c r="U120" i="4"/>
  <c r="U158" i="4"/>
  <c r="U163" i="4"/>
  <c r="T70" i="4"/>
  <c r="W169" i="4"/>
  <c r="U153" i="4"/>
  <c r="W41" i="4"/>
  <c r="U41" i="4"/>
  <c r="T30" i="4"/>
  <c r="T21" i="4"/>
  <c r="T153" i="4"/>
  <c r="T154" i="4"/>
  <c r="T34" i="4"/>
  <c r="T35" i="4"/>
  <c r="U35" i="4"/>
  <c r="W35" i="4"/>
  <c r="V35" i="4"/>
  <c r="U148" i="4"/>
  <c r="T148" i="4"/>
  <c r="V148" i="4"/>
  <c r="W148" i="4"/>
  <c r="T20" i="4"/>
  <c r="U20" i="4"/>
  <c r="W20" i="4"/>
  <c r="V20" i="4"/>
  <c r="T121" i="4"/>
  <c r="U121" i="4"/>
  <c r="W121" i="4"/>
  <c r="T136" i="4"/>
  <c r="V136" i="4"/>
  <c r="U170" i="4"/>
  <c r="T170" i="4"/>
  <c r="V170" i="4"/>
  <c r="W170" i="4"/>
  <c r="V121" i="4"/>
  <c r="U71" i="4"/>
  <c r="W46" i="4"/>
  <c r="W110" i="4"/>
  <c r="T38" i="4"/>
  <c r="U38" i="4"/>
  <c r="W38" i="4"/>
  <c r="V38" i="4"/>
  <c r="U178" i="4"/>
  <c r="V178" i="4"/>
  <c r="T178" i="4"/>
  <c r="W178" i="4"/>
  <c r="V56" i="4"/>
  <c r="W56" i="4"/>
  <c r="T56" i="4"/>
  <c r="T50" i="4"/>
  <c r="W50" i="4"/>
  <c r="T23" i="4"/>
  <c r="V23" i="4"/>
  <c r="U23" i="4"/>
  <c r="V8" i="4"/>
  <c r="U8" i="4"/>
  <c r="U118" i="4"/>
  <c r="T118" i="4"/>
  <c r="V118" i="4"/>
  <c r="T128" i="4"/>
  <c r="W128" i="4"/>
  <c r="V128" i="4"/>
  <c r="U128" i="4"/>
  <c r="U156" i="4"/>
  <c r="T156" i="4"/>
  <c r="U140" i="4"/>
  <c r="V140" i="4"/>
  <c r="T85" i="4"/>
  <c r="W85" i="4"/>
  <c r="U85" i="4"/>
  <c r="U31" i="4"/>
  <c r="V31" i="4"/>
  <c r="T31" i="4"/>
  <c r="V103" i="4"/>
  <c r="U103" i="4"/>
  <c r="T124" i="4"/>
  <c r="V124" i="4"/>
  <c r="U124" i="4"/>
  <c r="W124" i="4"/>
  <c r="U152" i="4"/>
  <c r="V152" i="4"/>
  <c r="W152" i="4"/>
  <c r="W61" i="4"/>
  <c r="V61" i="4"/>
  <c r="U61" i="4"/>
  <c r="T61" i="4"/>
  <c r="T113" i="4"/>
  <c r="V113" i="4"/>
  <c r="U113" i="4"/>
  <c r="V174" i="4"/>
  <c r="U174" i="4"/>
  <c r="T174" i="4"/>
  <c r="V83" i="4"/>
  <c r="W146" i="4"/>
  <c r="W87" i="4"/>
  <c r="V58" i="4"/>
  <c r="U70" i="4"/>
  <c r="U22" i="4"/>
  <c r="W12" i="4"/>
  <c r="U7" i="4"/>
  <c r="U111" i="4"/>
  <c r="U122" i="4"/>
  <c r="U149" i="4"/>
  <c r="V157" i="4"/>
  <c r="T102" i="4"/>
  <c r="T69" i="4"/>
  <c r="U83" i="4"/>
  <c r="U108" i="4"/>
  <c r="V176" i="4"/>
  <c r="T138" i="4"/>
  <c r="T95" i="4"/>
  <c r="T83" i="4"/>
  <c r="U58" i="4"/>
  <c r="V93" i="4"/>
  <c r="T108" i="4"/>
  <c r="T115" i="4"/>
  <c r="U146" i="4"/>
  <c r="T58" i="4"/>
  <c r="V108" i="4"/>
  <c r="V94" i="4"/>
  <c r="U97" i="4"/>
  <c r="U139" i="4"/>
  <c r="U147" i="4"/>
  <c r="W177" i="4"/>
  <c r="V45" i="4"/>
  <c r="W64" i="4"/>
  <c r="W21" i="4"/>
  <c r="U76" i="4"/>
  <c r="E49" i="12" l="1"/>
  <c r="Q10" i="2"/>
  <c r="J7" i="2" s="1"/>
  <c r="H11" i="2" s="1"/>
  <c r="D19" i="1"/>
  <c r="E19" i="1" s="1"/>
  <c r="E49" i="1" s="1"/>
  <c r="D43" i="9"/>
  <c r="E43" i="9" s="1"/>
  <c r="E49" i="9" s="1"/>
  <c r="E49" i="6"/>
  <c r="E49" i="11"/>
  <c r="E49" i="10"/>
  <c r="E49" i="8"/>
  <c r="E50" i="12" l="1"/>
  <c r="B7" i="2" s="1"/>
  <c r="E50" i="6"/>
  <c r="E50" i="8"/>
  <c r="E50" i="9"/>
  <c r="E50" i="10"/>
  <c r="E50" i="11"/>
  <c r="F7" i="2" s="1"/>
  <c r="M7" i="2" s="1"/>
  <c r="E12" i="2" s="1"/>
  <c r="M11" i="2" l="1"/>
  <c r="M15" i="2" s="1"/>
  <c r="P17" i="2" s="1"/>
  <c r="P21" i="2" s="1"/>
  <c r="M24" i="2" s="1"/>
  <c r="F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Cochran Shelly L</author>
  </authors>
  <commentList>
    <comment ref="Q2" authorId="0" shapeId="0" xr:uid="{A74200F7-444B-4DAF-900F-6957F407C539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R2" authorId="0" shapeId="0" xr:uid="{A3AE12BB-5751-45A7-B0E0-40968705D0A7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S2" authorId="0" shapeId="0" xr:uid="{283A42A8-0374-4CC4-887A-4211D128A5F1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Q3" authorId="0" shapeId="0" xr:uid="{D75366ED-30DD-4BBD-92B3-F3FBB77148C2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R3" authorId="0" shapeId="0" xr:uid="{B195701C-9A01-4117-8428-4DC7E055EB5B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S3" authorId="0" shapeId="0" xr:uid="{1EADBF99-313C-40FA-A3BE-A65482E4EEE7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Q4" authorId="0" shapeId="0" xr:uid="{87E2C2CD-3BEC-4A55-B7C9-7F87F3B830A0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  <comment ref="R4" authorId="0" shapeId="0" xr:uid="{F14FABAF-7452-4140-A7C0-8EA8292EC404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  <comment ref="S4" authorId="0" shapeId="0" xr:uid="{EBCB4405-B6E4-4396-A79A-6906CF072CBD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</commentList>
</comments>
</file>

<file path=xl/sharedStrings.xml><?xml version="1.0" encoding="utf-8"?>
<sst xmlns="http://schemas.openxmlformats.org/spreadsheetml/2006/main" count="346" uniqueCount="140">
  <si>
    <t>P.O. Box 14610</t>
  </si>
  <si>
    <t>Self-insured employer</t>
  </si>
  <si>
    <t>Name:</t>
  </si>
  <si>
    <t xml:space="preserve">     </t>
  </si>
  <si>
    <t>Address:</t>
  </si>
  <si>
    <t>Class</t>
  </si>
  <si>
    <t>Payroll description</t>
  </si>
  <si>
    <t>Gross payroll</t>
  </si>
  <si>
    <t>Employer’s</t>
  </si>
  <si>
    <t>(to nearest dollar)</t>
  </si>
  <si>
    <t xml:space="preserve"> </t>
  </si>
  <si>
    <t>modification</t>
  </si>
  <si>
    <t>Standard</t>
  </si>
  <si>
    <t>premium</t>
  </si>
  <si>
    <t>rate*</t>
  </si>
  <si>
    <t>Assessment</t>
  </si>
  <si>
    <t>X</t>
  </si>
  <si>
    <t xml:space="preserve">Aircraft seat surcharge </t>
  </si>
  <si>
    <t>See instructions</t>
  </si>
  <si>
    <t>(Maximum of 10 seats per aircraft)</t>
  </si>
  <si>
    <t>&lt;</t>
  </si>
  <si>
    <t>&gt;</t>
  </si>
  <si>
    <t>TOTAL</t>
  </si>
  <si>
    <t>For quarter</t>
  </si>
  <si>
    <t>ending:</t>
  </si>
  <si>
    <t>Experience</t>
  </si>
  <si>
    <t>rating</t>
  </si>
  <si>
    <t>=</t>
  </si>
  <si>
    <t>WCD</t>
  </si>
  <si>
    <t>assessment</t>
  </si>
  <si>
    <t>%</t>
  </si>
  <si>
    <t>WCD rate*</t>
  </si>
  <si>
    <t>Apply previous credit balance:</t>
  </si>
  <si>
    <t>New credit balance</t>
  </si>
  <si>
    <t>Total payment due</t>
  </si>
  <si>
    <t>Signature</t>
  </si>
  <si>
    <t>Date</t>
  </si>
  <si>
    <t>. . . . . . .</t>
  </si>
  <si>
    <t>(continued on Sheet 2)</t>
  </si>
  <si>
    <t>Salem, Oregon 97309-0445</t>
  </si>
  <si>
    <t xml:space="preserve"> rate</t>
  </si>
  <si>
    <t>Base</t>
  </si>
  <si>
    <r>
      <t xml:space="preserve">Subtract </t>
    </r>
    <r>
      <rPr>
        <b/>
        <sz val="10"/>
        <rFont val="Arial"/>
        <family val="2"/>
      </rPr>
      <t>. . . .</t>
    </r>
  </si>
  <si>
    <r>
      <t xml:space="preserve">                                      </t>
    </r>
    <r>
      <rPr>
        <sz val="14"/>
        <rFont val="Arial"/>
        <family val="2"/>
      </rPr>
      <t>Retrospective Rating Plan</t>
    </r>
  </si>
  <si>
    <t xml:space="preserve">            Self-insured employer name:</t>
  </si>
  <si>
    <t>payable</t>
  </si>
  <si>
    <t>Passenger seats</t>
  </si>
  <si>
    <t>Credit balance per DCBS</t>
  </si>
  <si>
    <t>*Assessment rates are established by OAR 440-045 and are published annually under separate bulletin.</t>
  </si>
  <si>
    <t>insurer no.:</t>
  </si>
  <si>
    <t>4-digit</t>
  </si>
  <si>
    <t>BIN:</t>
  </si>
  <si>
    <t>Subtotal assessment payable</t>
  </si>
  <si>
    <t>Title (print or type)</t>
  </si>
  <si>
    <t>BIN</t>
  </si>
  <si>
    <t>Name (print or type)</t>
  </si>
  <si>
    <t>$</t>
  </si>
  <si>
    <t>List each legal entity for which payroll is being reported</t>
  </si>
  <si>
    <t>If additional lines are needed, list entities on a separate sheet of paper and attach.</t>
  </si>
  <si>
    <t>Return with payment to:</t>
  </si>
  <si>
    <t>P.O. Box 14610, Salem, OR 97309-0445</t>
  </si>
  <si>
    <t>total</t>
  </si>
  <si>
    <t>Employer's</t>
  </si>
  <si>
    <t>true and complete statement of the earnings of all your Oregon employees for the period stated.</t>
  </si>
  <si>
    <t>The undersigned hereby certifies that the figures appearing in the column of this report headed "Gross payroll" are a</t>
  </si>
  <si>
    <t>Class code 
from form</t>
  </si>
  <si>
    <t>Relevant rate</t>
  </si>
  <si>
    <t>Self-Insured Employer's Rate</t>
  </si>
  <si>
    <t>Enter Ins. No.</t>
  </si>
  <si>
    <t>DCBS use only:</t>
  </si>
  <si>
    <t xml:space="preserve"> /</t>
  </si>
  <si>
    <t>Enter quarter.</t>
  </si>
  <si>
    <t>Aircraft seat surcharge is only allowed if class code 7421 is entered on Pg 1.</t>
  </si>
  <si>
    <t>Assessment payable plus adjustment</t>
  </si>
  <si>
    <t>Credit minus (assessment + adjustment)</t>
  </si>
  <si>
    <t>Subtract credit amount to be applied   &lt;</t>
  </si>
  <si>
    <t>Fax number</t>
  </si>
  <si>
    <t>Phone number</t>
  </si>
  <si>
    <t>Debit balance forward per DCBS</t>
  </si>
  <si>
    <t>SUBTOTAL</t>
  </si>
  <si>
    <t>PAGE SUBTOTAL</t>
  </si>
  <si>
    <t>Page 1.1</t>
  </si>
  <si>
    <t>Page 1</t>
  </si>
  <si>
    <t>Page 1.2</t>
  </si>
  <si>
    <t>Page 2</t>
  </si>
  <si>
    <t>Page 1.3</t>
  </si>
  <si>
    <t>Page 1.4</t>
  </si>
  <si>
    <t>Page 1.5</t>
  </si>
  <si>
    <t>Department of Consumer and Business Services</t>
  </si>
  <si>
    <t xml:space="preserve">        Workers’ Compensation Payroll and Assessment Quarterly Report</t>
  </si>
  <si>
    <t>Salem, OR 97309-0445</t>
  </si>
  <si>
    <t>This report is due not later than the last calendar day of the month following quarter end date. The director may assess a civil penalty for late reports or late payments.</t>
  </si>
  <si>
    <t>(from Pg.1)</t>
  </si>
  <si>
    <t>Central Services Division</t>
  </si>
  <si>
    <t>Department of Consumer &amp; Business 
Services, Central Services Division</t>
  </si>
  <si>
    <t>350 Winter St. NE</t>
  </si>
  <si>
    <t>Self-Insured Employer Group Rate (PRIVATE)</t>
  </si>
  <si>
    <t>Self-Insured Employer Group Rate (PUBLIC)</t>
  </si>
  <si>
    <t>OREGON EDUCATIONAL EMPLOYERS WORKERS COMPENSATION TRUST (PRIVATE)</t>
  </si>
  <si>
    <t>OREGON OPERATORS SELF-INSURERS FUND (PRIVATE)</t>
  </si>
  <si>
    <t>OREGON EMPLOYERS TRUST, INC. (PRIVATE)</t>
  </si>
  <si>
    <t>SPECIAL DISTRICTS ASSOCIATION OF OREGON (PUBLIC)</t>
  </si>
  <si>
    <t>CIS WORKERS COMPENSATION GROUP (PUBLIC)</t>
  </si>
  <si>
    <t>Conditional formatting</t>
  </si>
  <si>
    <t>Email address</t>
  </si>
  <si>
    <t>FY 2018 Class Code</t>
  </si>
  <si>
    <t>FY 2018 Base Rate</t>
  </si>
  <si>
    <t>2018 Base rate 
for form</t>
  </si>
  <si>
    <t xml:space="preserve">Quarter (reported) ending date: </t>
  </si>
  <si>
    <t>Quarter ending</t>
  </si>
  <si>
    <t>S.I. Employers (individual)</t>
  </si>
  <si>
    <t>S.I. Employers (group-public)</t>
  </si>
  <si>
    <t>S.I. Employers (group-private)</t>
  </si>
  <si>
    <t>FY 2019 Class Code</t>
  </si>
  <si>
    <t>FY 2019 Base Rate</t>
  </si>
  <si>
    <t>2019 Base rate 
for form</t>
  </si>
  <si>
    <t>FY 2020 Class Code</t>
  </si>
  <si>
    <t>FY 2020 Base Rate</t>
  </si>
  <si>
    <t>2020 Base rate 
for form</t>
  </si>
  <si>
    <t>FY 2021 Class Code</t>
  </si>
  <si>
    <t>FY 2021 Base Rate</t>
  </si>
  <si>
    <t>2021 Base rate 
for form</t>
  </si>
  <si>
    <t>Public groups</t>
  </si>
  <si>
    <t>Private groups</t>
  </si>
  <si>
    <t>Regular</t>
  </si>
  <si>
    <t>FY 2022 Class Code</t>
  </si>
  <si>
    <t>FY 2022 Base Rate</t>
  </si>
  <si>
    <t>2022 Base rate 
for form</t>
  </si>
  <si>
    <t>PCA/RTI</t>
  </si>
  <si>
    <t>OBJ code</t>
  </si>
  <si>
    <t>FY 2023 Class Code</t>
  </si>
  <si>
    <t>FY 2023 Base Rate</t>
  </si>
  <si>
    <t>2023 Base rate 
for form</t>
  </si>
  <si>
    <t>The aircraft seat surcharge is discontinued for reporting periods beginning on or after July 1, 2022.</t>
  </si>
  <si>
    <t>503-378-2372</t>
  </si>
  <si>
    <t>FY 2024 Class Code</t>
  </si>
  <si>
    <t>FY 2024 Base Rate</t>
  </si>
  <si>
    <t>2024 Base rate 
for form</t>
  </si>
  <si>
    <t>440-900 (5/23/DCBS/WCD/WEB)</t>
  </si>
  <si>
    <t>Page 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</si>
</sst>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0"/>
    <numFmt numFmtId="166" formatCode="m/d/yyyy;@"/>
  </numFmts>
  <fonts count="2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.5"/>
      <name val="Arial"/>
      <family val="2"/>
    </font>
    <font>
      <b/>
      <i/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9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0" borderId="0"/>
    <xf numFmtId="0" fontId="10" fillId="0" borderId="0"/>
    <xf numFmtId="0" fontId="10" fillId="0" borderId="0"/>
    <xf numFmtId="0" fontId="1" fillId="2" borderId="1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4" fillId="0" borderId="0" xfId="0" applyFont="1"/>
    <xf numFmtId="8" fontId="0" fillId="0" borderId="0" xfId="0" applyNumberForma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44" fontId="0" fillId="0" borderId="0" xfId="3" applyFont="1" applyBorder="1"/>
    <xf numFmtId="44" fontId="0" fillId="0" borderId="0" xfId="0" applyNumberForma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6" fontId="0" fillId="0" borderId="0" xfId="0" applyNumberFormat="1"/>
    <xf numFmtId="0" fontId="0" fillId="0" borderId="0" xfId="0" applyAlignment="1">
      <alignment horizontal="left"/>
    </xf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6" xfId="0" applyFont="1" applyBorder="1"/>
    <xf numFmtId="0" fontId="0" fillId="0" borderId="7" xfId="0" applyBorder="1"/>
    <xf numFmtId="8" fontId="4" fillId="0" borderId="0" xfId="0" applyNumberFormat="1" applyFont="1"/>
    <xf numFmtId="44" fontId="4" fillId="0" borderId="8" xfId="0" applyNumberFormat="1" applyFont="1" applyBorder="1"/>
    <xf numFmtId="0" fontId="4" fillId="0" borderId="1" xfId="0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44" fontId="4" fillId="0" borderId="9" xfId="3" applyFont="1" applyBorder="1"/>
    <xf numFmtId="44" fontId="4" fillId="0" borderId="10" xfId="3" applyFont="1" applyBorder="1"/>
    <xf numFmtId="8" fontId="4" fillId="0" borderId="11" xfId="0" applyNumberFormat="1" applyFont="1" applyBorder="1" applyProtection="1">
      <protection locked="0"/>
    </xf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4" fillId="0" borderId="0" xfId="0" applyNumberFormat="1" applyFont="1"/>
    <xf numFmtId="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5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2" fontId="4" fillId="0" borderId="8" xfId="0" applyNumberFormat="1" applyFont="1" applyBorder="1" applyAlignment="1" applyProtection="1">
      <alignment horizontal="center"/>
      <protection locked="0"/>
    </xf>
    <xf numFmtId="164" fontId="4" fillId="0" borderId="8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left"/>
    </xf>
    <xf numFmtId="44" fontId="4" fillId="0" borderId="4" xfId="3" applyFont="1" applyBorder="1"/>
    <xf numFmtId="0" fontId="0" fillId="0" borderId="15" xfId="0" applyBorder="1" applyAlignment="1">
      <alignment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/>
    <xf numFmtId="0" fontId="0" fillId="0" borderId="16" xfId="0" applyBorder="1"/>
    <xf numFmtId="0" fontId="5" fillId="0" borderId="0" xfId="0" applyFont="1" applyAlignment="1">
      <alignment horizontal="right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5" xfId="0" applyFont="1" applyBorder="1"/>
    <xf numFmtId="0" fontId="0" fillId="0" borderId="15" xfId="0" applyBorder="1" applyAlignment="1">
      <alignment horizontal="center"/>
    </xf>
    <xf numFmtId="0" fontId="1" fillId="2" borderId="1" xfId="12"/>
    <xf numFmtId="2" fontId="1" fillId="2" borderId="1" xfId="12" applyNumberFormat="1"/>
    <xf numFmtId="0" fontId="1" fillId="2" borderId="1" xfId="12" applyAlignment="1">
      <alignment horizontal="center" wrapText="1"/>
    </xf>
    <xf numFmtId="44" fontId="4" fillId="0" borderId="9" xfId="0" applyNumberFormat="1" applyFont="1" applyBorder="1"/>
    <xf numFmtId="2" fontId="4" fillId="0" borderId="1" xfId="3" applyNumberFormat="1" applyFont="1" applyBorder="1" applyAlignment="1" applyProtection="1">
      <alignment horizontal="center"/>
    </xf>
    <xf numFmtId="49" fontId="1" fillId="2" borderId="1" xfId="12" applyNumberFormat="1"/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14" fontId="0" fillId="0" borderId="0" xfId="0" applyNumberFormat="1"/>
    <xf numFmtId="14" fontId="1" fillId="2" borderId="1" xfId="12" applyNumberFormat="1"/>
    <xf numFmtId="10" fontId="0" fillId="0" borderId="0" xfId="13" applyNumberFormat="1" applyFont="1"/>
    <xf numFmtId="1" fontId="0" fillId="0" borderId="0" xfId="0" applyNumberFormat="1" applyAlignment="1">
      <alignment horizontal="right"/>
    </xf>
    <xf numFmtId="164" fontId="4" fillId="0" borderId="8" xfId="13" applyNumberFormat="1" applyFont="1" applyBorder="1" applyAlignment="1" applyProtection="1">
      <alignment horizontal="center"/>
    </xf>
    <xf numFmtId="0" fontId="13" fillId="0" borderId="20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21" xfId="0" applyFont="1" applyBorder="1" applyAlignment="1">
      <alignment vertical="center"/>
    </xf>
    <xf numFmtId="2" fontId="1" fillId="2" borderId="23" xfId="12" applyNumberFormat="1" applyBorder="1" applyAlignment="1">
      <alignment horizontal="center" wrapText="1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/>
    <xf numFmtId="0" fontId="0" fillId="0" borderId="21" xfId="0" applyBorder="1"/>
    <xf numFmtId="0" fontId="0" fillId="0" borderId="24" xfId="0" applyBorder="1"/>
    <xf numFmtId="39" fontId="4" fillId="0" borderId="8" xfId="3" applyNumberFormat="1" applyFont="1" applyBorder="1" applyAlignment="1" applyProtection="1">
      <protection locked="0"/>
    </xf>
    <xf numFmtId="39" fontId="4" fillId="0" borderId="25" xfId="0" applyNumberFormat="1" applyFont="1" applyBorder="1"/>
    <xf numFmtId="39" fontId="4" fillId="0" borderId="8" xfId="0" applyNumberFormat="1" applyFont="1" applyBorder="1"/>
    <xf numFmtId="39" fontId="4" fillId="0" borderId="8" xfId="3" applyNumberFormat="1" applyFont="1" applyBorder="1" applyAlignment="1">
      <alignment horizontal="right"/>
    </xf>
    <xf numFmtId="39" fontId="0" fillId="0" borderId="0" xfId="0" applyNumberFormat="1"/>
    <xf numFmtId="39" fontId="4" fillId="0" borderId="8" xfId="3" applyNumberFormat="1" applyFont="1" applyBorder="1" applyProtection="1">
      <protection locked="0"/>
    </xf>
    <xf numFmtId="39" fontId="4" fillId="0" borderId="4" xfId="3" applyNumberFormat="1" applyFont="1" applyBorder="1"/>
    <xf numFmtId="0" fontId="8" fillId="0" borderId="0" xfId="0" applyFont="1" applyAlignment="1">
      <alignment horizontal="left"/>
    </xf>
    <xf numFmtId="44" fontId="0" fillId="0" borderId="0" xfId="3" applyFont="1" applyBorder="1" applyAlignment="1" applyProtection="1">
      <alignment horizontal="center"/>
    </xf>
    <xf numFmtId="0" fontId="8" fillId="0" borderId="0" xfId="3" applyNumberFormat="1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8" fontId="4" fillId="0" borderId="1" xfId="3" applyNumberFormat="1" applyFont="1" applyBorder="1" applyProtection="1">
      <protection locked="0"/>
    </xf>
    <xf numFmtId="0" fontId="1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4" fillId="0" borderId="27" xfId="0" applyFont="1" applyBorder="1" applyAlignment="1">
      <alignment horizontal="center"/>
    </xf>
    <xf numFmtId="49" fontId="4" fillId="2" borderId="18" xfId="12" applyNumberFormat="1" applyFont="1" applyBorder="1" applyAlignment="1" applyProtection="1">
      <alignment horizontal="center"/>
      <protection locked="0"/>
    </xf>
    <xf numFmtId="39" fontId="4" fillId="0" borderId="25" xfId="3" applyNumberFormat="1" applyFont="1" applyBorder="1" applyAlignment="1" applyProtection="1">
      <protection locked="0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8" xfId="0" applyBorder="1" applyAlignment="1">
      <alignment horizontal="right"/>
    </xf>
    <xf numFmtId="44" fontId="4" fillId="0" borderId="29" xfId="0" applyNumberFormat="1" applyFont="1" applyBorder="1"/>
    <xf numFmtId="44" fontId="4" fillId="0" borderId="6" xfId="3" applyFont="1" applyBorder="1"/>
    <xf numFmtId="44" fontId="4" fillId="0" borderId="18" xfId="3" applyFont="1" applyBorder="1"/>
    <xf numFmtId="14" fontId="4" fillId="0" borderId="8" xfId="0" applyNumberFormat="1" applyFont="1" applyBorder="1" applyAlignment="1">
      <alignment horizontal="center"/>
    </xf>
    <xf numFmtId="1" fontId="1" fillId="2" borderId="1" xfId="12" applyNumberFormat="1"/>
    <xf numFmtId="1" fontId="10" fillId="2" borderId="1" xfId="12" applyNumberFormat="1" applyFont="1"/>
    <xf numFmtId="0" fontId="20" fillId="0" borderId="0" xfId="0" applyFont="1" applyAlignment="1">
      <alignment horizontal="center"/>
    </xf>
    <xf numFmtId="49" fontId="10" fillId="2" borderId="30" xfId="12" applyNumberFormat="1" applyFont="1" applyBorder="1" applyAlignment="1">
      <alignment horizontal="right" wrapText="1"/>
    </xf>
    <xf numFmtId="2" fontId="10" fillId="2" borderId="23" xfId="12" applyNumberFormat="1" applyFont="1" applyBorder="1" applyAlignment="1">
      <alignment horizontal="center" wrapText="1"/>
    </xf>
    <xf numFmtId="0" fontId="10" fillId="2" borderId="1" xfId="12" applyFont="1" applyAlignment="1">
      <alignment horizontal="center" wrapText="1"/>
    </xf>
    <xf numFmtId="3" fontId="4" fillId="0" borderId="1" xfId="0" applyNumberFormat="1" applyFont="1" applyBorder="1" applyProtection="1">
      <protection locked="0"/>
    </xf>
    <xf numFmtId="14" fontId="4" fillId="2" borderId="8" xfId="12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1" fillId="2" borderId="31" xfId="12" applyBorder="1"/>
    <xf numFmtId="165" fontId="10" fillId="0" borderId="1" xfId="9" applyNumberFormat="1" applyFont="1" applyBorder="1" applyAlignment="1">
      <alignment horizontal="left"/>
    </xf>
    <xf numFmtId="0" fontId="0" fillId="0" borderId="1" xfId="0" applyBorder="1"/>
    <xf numFmtId="0" fontId="27" fillId="0" borderId="1" xfId="9" applyBorder="1" applyAlignment="1">
      <alignment horizontal="left"/>
    </xf>
    <xf numFmtId="2" fontId="27" fillId="0" borderId="1" xfId="9" applyNumberFormat="1" applyBorder="1"/>
    <xf numFmtId="0" fontId="27" fillId="0" borderId="1" xfId="9" applyBorder="1" applyAlignment="1">
      <alignment horizontal="left" wrapText="1"/>
    </xf>
    <xf numFmtId="165" fontId="27" fillId="0" borderId="1" xfId="9" applyNumberFormat="1" applyBorder="1" applyAlignment="1">
      <alignment horizontal="left" wrapText="1"/>
    </xf>
    <xf numFmtId="165" fontId="27" fillId="0" borderId="1" xfId="9" applyNumberFormat="1" applyBorder="1" applyAlignment="1">
      <alignment horizontal="left"/>
    </xf>
    <xf numFmtId="2" fontId="27" fillId="3" borderId="1" xfId="9" applyNumberFormat="1" applyFill="1" applyBorder="1"/>
    <xf numFmtId="0" fontId="0" fillId="0" borderId="20" xfId="0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165" fontId="0" fillId="5" borderId="1" xfId="0" applyNumberForma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 applyAlignment="1">
      <alignment horizontal="left" wrapText="1"/>
    </xf>
    <xf numFmtId="165" fontId="0" fillId="0" borderId="1" xfId="0" applyNumberFormat="1" applyBorder="1" applyAlignment="1">
      <alignment horizontal="left" wrapText="1"/>
    </xf>
    <xf numFmtId="165" fontId="10" fillId="0" borderId="1" xfId="0" applyNumberFormat="1" applyFont="1" applyBorder="1" applyAlignment="1">
      <alignment horizontal="left"/>
    </xf>
    <xf numFmtId="2" fontId="0" fillId="0" borderId="0" xfId="0" applyNumberFormat="1"/>
    <xf numFmtId="14" fontId="10" fillId="0" borderId="0" xfId="0" applyNumberFormat="1" applyFont="1"/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4" fillId="0" borderId="8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horizontal="left" wrapText="1"/>
      <protection locked="0"/>
    </xf>
    <xf numFmtId="0" fontId="17" fillId="0" borderId="0" xfId="0" applyFont="1" applyAlignment="1">
      <alignment horizontal="right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0" fillId="0" borderId="31" xfId="10" applyBorder="1" applyAlignment="1">
      <alignment horizontal="center"/>
    </xf>
    <xf numFmtId="0" fontId="10" fillId="0" borderId="32" xfId="10" applyBorder="1" applyAlignment="1">
      <alignment horizontal="center"/>
    </xf>
    <xf numFmtId="0" fontId="4" fillId="0" borderId="25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8" fillId="0" borderId="0" xfId="0" applyFont="1"/>
    <xf numFmtId="0" fontId="0" fillId="0" borderId="0" xfId="0"/>
    <xf numFmtId="44" fontId="0" fillId="0" borderId="8" xfId="3" applyFont="1" applyBorder="1" applyAlignment="1">
      <alignment horizontal="center"/>
    </xf>
    <xf numFmtId="0" fontId="16" fillId="0" borderId="31" xfId="0" applyFont="1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8" fillId="0" borderId="2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8" xfId="0" applyFont="1" applyBorder="1" applyProtection="1"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8" fillId="0" borderId="20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44" fontId="0" fillId="0" borderId="2" xfId="3" applyFont="1" applyBorder="1" applyAlignment="1">
      <alignment horizontal="center"/>
    </xf>
    <xf numFmtId="44" fontId="0" fillId="0" borderId="36" xfId="3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36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8" fillId="0" borderId="21" xfId="3" applyNumberFormat="1" applyFont="1" applyBorder="1" applyAlignment="1" applyProtection="1">
      <alignment horizontal="left"/>
    </xf>
    <xf numFmtId="0" fontId="4" fillId="0" borderId="8" xfId="0" applyFont="1" applyBorder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21" xfId="0" applyFont="1" applyBorder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65" fontId="13" fillId="0" borderId="2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18" fillId="0" borderId="0" xfId="0" applyFont="1" applyAlignment="1">
      <alignment horizontal="left" vertical="center" wrapText="1"/>
    </xf>
    <xf numFmtId="0" fontId="8" fillId="0" borderId="3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8" xfId="0" applyFont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9">
    <cellStyle name="Comma 2" xfId="1" xr:uid="{00000000-0005-0000-0000-000000000000}"/>
    <cellStyle name="Comma 2 2" xfId="2" xr:uid="{00000000-0005-0000-0000-000001000000}"/>
    <cellStyle name="Currency" xfId="3" builtinId="4"/>
    <cellStyle name="Currency 2" xfId="4" xr:uid="{00000000-0005-0000-0000-000003000000}"/>
    <cellStyle name="Currency 2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_334_exhb 2" xfId="12" xr:uid="{00000000-0005-0000-0000-00000C000000}"/>
    <cellStyle name="Percent" xfId="13" builtinId="5"/>
    <cellStyle name="Percent 2" xfId="14" xr:uid="{00000000-0005-0000-0000-00000E000000}"/>
    <cellStyle name="Percent 2 2" xfId="15" xr:uid="{00000000-0005-0000-0000-00000F000000}"/>
    <cellStyle name="Percent 3" xfId="16" xr:uid="{00000000-0005-0000-0000-000010000000}"/>
    <cellStyle name="Percent 4" xfId="17" xr:uid="{00000000-0005-0000-0000-000011000000}"/>
    <cellStyle name="Percent 5" xfId="18" xr:uid="{00000000-0005-0000-0000-000012000000}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1648" name="Picture 1">
          <a:extLst>
            <a:ext uri="{FF2B5EF4-FFF2-40B4-BE49-F238E27FC236}">
              <a16:creationId xmlns:a16="http://schemas.microsoft.com/office/drawing/2014/main" id="{B520CC60-CB10-4E7F-B6EB-DD6DB0A3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6607" name="Picture 1">
          <a:extLst>
            <a:ext uri="{FF2B5EF4-FFF2-40B4-BE49-F238E27FC236}">
              <a16:creationId xmlns:a16="http://schemas.microsoft.com/office/drawing/2014/main" id="{10327892-F1A6-4587-BE13-206A45F6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8654" name="Picture 1">
          <a:extLst>
            <a:ext uri="{FF2B5EF4-FFF2-40B4-BE49-F238E27FC236}">
              <a16:creationId xmlns:a16="http://schemas.microsoft.com/office/drawing/2014/main" id="{2A17A3C8-0606-432F-B68C-9999F0019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10700" name="Picture 1">
          <a:extLst>
            <a:ext uri="{FF2B5EF4-FFF2-40B4-BE49-F238E27FC236}">
              <a16:creationId xmlns:a16="http://schemas.microsoft.com/office/drawing/2014/main" id="{F4A0F090-D850-47D0-BD99-936B023D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11724" name="Picture 1">
          <a:extLst>
            <a:ext uri="{FF2B5EF4-FFF2-40B4-BE49-F238E27FC236}">
              <a16:creationId xmlns:a16="http://schemas.microsoft.com/office/drawing/2014/main" id="{194F8F03-71F4-4D98-806F-548F6DAC6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9676" name="Picture 1">
          <a:extLst>
            <a:ext uri="{FF2B5EF4-FFF2-40B4-BE49-F238E27FC236}">
              <a16:creationId xmlns:a16="http://schemas.microsoft.com/office/drawing/2014/main" id="{6C231AA6-2196-4A1D-A0B2-7D6D1BB90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612F85-F69A-4353-BF5F-ABF452FA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56"/>
  <sheetViews>
    <sheetView showGridLines="0" tabSelected="1" workbookViewId="0">
      <selection activeCell="E9" sqref="E9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1.28515625" customWidth="1"/>
    <col min="7" max="7" width="9.140625" hidden="1" customWidth="1"/>
    <col min="8" max="9" width="10.140625" hidden="1" customWidth="1"/>
    <col min="10" max="10" width="10.7109375" hidden="1" customWidth="1"/>
    <col min="11" max="13" width="10.140625" hidden="1" customWidth="1"/>
    <col min="14" max="14" width="11.140625" hidden="1" customWidth="1"/>
    <col min="15" max="15" width="10.140625" hidden="1" customWidth="1"/>
    <col min="16" max="16" width="10" hidden="1" customWidth="1"/>
    <col min="17" max="17" width="10.140625" hidden="1" customWidth="1"/>
    <col min="18" max="18" width="12.42578125" hidden="1" customWidth="1"/>
    <col min="19" max="19" width="10.140625" hidden="1" customWidth="1"/>
    <col min="20" max="20" width="10.5703125" hidden="1" customWidth="1"/>
    <col min="21" max="21" width="10.140625" hidden="1" customWidth="1"/>
    <col min="22" max="22" width="11" hidden="1" customWidth="1"/>
    <col min="23" max="23" width="10.140625" hidden="1" customWidth="1"/>
    <col min="24" max="24" width="11.140625" hidden="1" customWidth="1"/>
    <col min="25" max="25" width="10.140625" hidden="1" customWidth="1"/>
    <col min="26" max="26" width="11.7109375" hidden="1" customWidth="1"/>
    <col min="27" max="27" width="10.140625" hidden="1" customWidth="1"/>
    <col min="28" max="28" width="10.28515625" hidden="1" customWidth="1"/>
    <col min="29" max="29" width="11" hidden="1" customWidth="1"/>
    <col min="30" max="30" width="11.28515625" hidden="1" customWidth="1"/>
    <col min="31" max="31" width="11.42578125" hidden="1" customWidth="1"/>
    <col min="32" max="32" width="10.140625" hidden="1" customWidth="1"/>
    <col min="33" max="33" width="10.28515625" hidden="1" customWidth="1"/>
    <col min="34" max="34" width="10.42578125" hidden="1" customWidth="1"/>
    <col min="35" max="35" width="9.140625" hidden="1" customWidth="1"/>
    <col min="36" max="255" width="9.140625" customWidth="1"/>
  </cols>
  <sheetData>
    <row r="1" spans="1:35" ht="15.75" customHeight="1">
      <c r="A1" s="147" t="s">
        <v>88</v>
      </c>
      <c r="B1" s="147"/>
      <c r="C1" s="147"/>
      <c r="D1" s="147"/>
      <c r="E1" s="147"/>
    </row>
    <row r="2" spans="1:35" ht="15.75">
      <c r="A2" s="147" t="s">
        <v>93</v>
      </c>
      <c r="B2" s="147"/>
      <c r="C2" s="147"/>
      <c r="D2" s="147"/>
      <c r="E2" s="147"/>
    </row>
    <row r="3" spans="1:35">
      <c r="A3" s="148" t="s">
        <v>0</v>
      </c>
      <c r="B3" s="148"/>
      <c r="C3" s="148"/>
      <c r="D3" s="148"/>
      <c r="E3" s="148"/>
    </row>
    <row r="4" spans="1:35">
      <c r="A4" s="149" t="s">
        <v>90</v>
      </c>
      <c r="B4" s="148"/>
      <c r="C4" s="148"/>
      <c r="D4" s="148"/>
      <c r="E4" s="148"/>
    </row>
    <row r="5" spans="1:35">
      <c r="A5" s="149" t="s">
        <v>134</v>
      </c>
      <c r="B5" s="148"/>
      <c r="C5" s="148"/>
      <c r="D5" s="148"/>
      <c r="E5" s="148"/>
    </row>
    <row r="6" spans="1:35" s="6" customFormat="1" ht="8.25"/>
    <row r="7" spans="1:35" ht="18">
      <c r="A7" s="1" t="s">
        <v>89</v>
      </c>
      <c r="H7" s="155" t="s">
        <v>103</v>
      </c>
      <c r="I7" s="156"/>
    </row>
    <row r="8" spans="1:35" ht="18">
      <c r="A8" s="1" t="s">
        <v>43</v>
      </c>
      <c r="D8" s="152"/>
      <c r="E8" s="152"/>
      <c r="H8" s="116">
        <f>IF(AND(E10="",OR(A19&lt;&gt;"",B19&lt;&gt;"",C19&lt;&gt;"",A20&lt;&gt;"")),1,0)</f>
        <v>0</v>
      </c>
      <c r="I8" s="116">
        <f>IF(AND(E15="",OR(A19&lt;&gt;"",B19&lt;&gt;"",C19&lt;&gt;"",A20&lt;&gt;"")),1,0)</f>
        <v>0</v>
      </c>
    </row>
    <row r="9" spans="1:35">
      <c r="D9" s="7" t="s">
        <v>50</v>
      </c>
    </row>
    <row r="10" spans="1:35">
      <c r="A10" t="s">
        <v>1</v>
      </c>
      <c r="D10" s="7" t="s">
        <v>49</v>
      </c>
      <c r="E10" s="73"/>
    </row>
    <row r="11" spans="1:35" s="6" customFormat="1" ht="8.25">
      <c r="D11" s="49"/>
    </row>
    <row r="12" spans="1:35">
      <c r="A12" t="s">
        <v>2</v>
      </c>
      <c r="B12" s="153"/>
      <c r="C12" s="154"/>
      <c r="D12" s="7" t="s">
        <v>51</v>
      </c>
      <c r="E12" s="39"/>
    </row>
    <row r="13" spans="1:35" ht="8.25" customHeight="1">
      <c r="B13" s="91"/>
      <c r="C13" s="92"/>
      <c r="D13" s="7"/>
      <c r="E13" s="38"/>
    </row>
    <row r="14" spans="1:35">
      <c r="A14" t="s">
        <v>4</v>
      </c>
      <c r="B14" s="150"/>
      <c r="C14" s="150"/>
      <c r="D14" s="7" t="s">
        <v>23</v>
      </c>
      <c r="E14" s="37"/>
    </row>
    <row r="15" spans="1:35">
      <c r="B15" s="151"/>
      <c r="C15" s="151"/>
      <c r="D15" s="7" t="s">
        <v>24</v>
      </c>
      <c r="E15" s="111"/>
      <c r="H15" s="141">
        <v>45473</v>
      </c>
      <c r="I15" s="62">
        <v>45382</v>
      </c>
      <c r="J15" s="141">
        <v>45291</v>
      </c>
      <c r="K15" s="62">
        <v>45199</v>
      </c>
      <c r="L15" s="141">
        <v>45107</v>
      </c>
      <c r="M15" s="62">
        <v>45016</v>
      </c>
      <c r="N15" s="141">
        <v>44926</v>
      </c>
      <c r="O15" s="62">
        <v>44834</v>
      </c>
      <c r="P15" s="141">
        <v>44742</v>
      </c>
      <c r="Q15" s="62">
        <v>44651</v>
      </c>
      <c r="R15" s="141">
        <v>44561</v>
      </c>
      <c r="S15" s="62">
        <v>44469</v>
      </c>
      <c r="T15" s="62">
        <v>44377</v>
      </c>
      <c r="U15" s="62">
        <v>44286</v>
      </c>
      <c r="V15" s="62">
        <v>44196</v>
      </c>
      <c r="W15" s="62">
        <v>44104</v>
      </c>
      <c r="X15" s="62">
        <v>44012</v>
      </c>
      <c r="Y15" s="62">
        <v>43921</v>
      </c>
      <c r="Z15" s="62">
        <v>43830</v>
      </c>
      <c r="AA15" s="62">
        <v>43738</v>
      </c>
      <c r="AB15" s="62">
        <v>43646</v>
      </c>
      <c r="AC15" s="62">
        <v>43555</v>
      </c>
      <c r="AD15" s="62">
        <v>43465</v>
      </c>
      <c r="AE15" s="62">
        <v>43373</v>
      </c>
      <c r="AF15" s="62"/>
      <c r="AG15" s="62"/>
      <c r="AH15" s="62"/>
      <c r="AI15" s="62"/>
    </row>
    <row r="16" spans="1:35" s="6" customFormat="1" ht="9" thickBot="1">
      <c r="B16" s="36"/>
      <c r="C16" s="36"/>
    </row>
    <row r="17" spans="1:29">
      <c r="A17" s="93"/>
      <c r="B17" s="29"/>
      <c r="C17" s="30" t="s">
        <v>7</v>
      </c>
      <c r="D17" s="30" t="s">
        <v>41</v>
      </c>
      <c r="E17" s="31" t="s">
        <v>8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29">
      <c r="A19" s="95"/>
      <c r="B19" s="24"/>
      <c r="C19" s="89"/>
      <c r="D19" s="58">
        <f>'Base Rates'!X2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29">
      <c r="A20" s="95"/>
      <c r="B20" s="24"/>
      <c r="C20" s="89"/>
      <c r="D20" s="58">
        <f>'Base Rates'!X3</f>
        <v>0</v>
      </c>
      <c r="E20" s="27">
        <f t="shared" si="0"/>
        <v>0</v>
      </c>
      <c r="H20" t="s">
        <v>71</v>
      </c>
    </row>
    <row r="21" spans="1:29">
      <c r="A21" s="95"/>
      <c r="B21" s="24"/>
      <c r="C21" s="89"/>
      <c r="D21" s="58">
        <f>'Base Rates'!X4</f>
        <v>0</v>
      </c>
      <c r="E21" s="27">
        <f t="shared" si="0"/>
        <v>0</v>
      </c>
    </row>
    <row r="22" spans="1:29">
      <c r="A22" s="95"/>
      <c r="B22" s="24"/>
      <c r="C22" s="89"/>
      <c r="D22" s="58">
        <f>'Base Rates'!X5</f>
        <v>0</v>
      </c>
      <c r="E22" s="27">
        <f t="shared" si="0"/>
        <v>0</v>
      </c>
    </row>
    <row r="23" spans="1:29">
      <c r="A23" s="95"/>
      <c r="B23" s="24"/>
      <c r="C23" s="89"/>
      <c r="D23" s="58">
        <f>'Base Rates'!X6</f>
        <v>0</v>
      </c>
      <c r="E23" s="27">
        <f t="shared" si="0"/>
        <v>0</v>
      </c>
    </row>
    <row r="24" spans="1:29">
      <c r="A24" s="95"/>
      <c r="B24" s="24"/>
      <c r="C24" s="89"/>
      <c r="D24" s="58">
        <f>'Base Rates'!X7</f>
        <v>0</v>
      </c>
      <c r="E24" s="27">
        <f t="shared" si="0"/>
        <v>0</v>
      </c>
    </row>
    <row r="25" spans="1:29">
      <c r="A25" s="95"/>
      <c r="B25" s="24"/>
      <c r="C25" s="89"/>
      <c r="D25" s="58">
        <f>'Base Rates'!X8</f>
        <v>0</v>
      </c>
      <c r="E25" s="27">
        <f t="shared" si="0"/>
        <v>0</v>
      </c>
    </row>
    <row r="26" spans="1:29">
      <c r="A26" s="95"/>
      <c r="B26" s="24"/>
      <c r="C26" s="89"/>
      <c r="D26" s="58">
        <f>'Base Rates'!X9</f>
        <v>0</v>
      </c>
      <c r="E26" s="27">
        <f t="shared" si="0"/>
        <v>0</v>
      </c>
    </row>
    <row r="27" spans="1:29">
      <c r="A27" s="95"/>
      <c r="B27" s="24"/>
      <c r="C27" s="89"/>
      <c r="D27" s="58">
        <f>'Base Rates'!X10</f>
        <v>0</v>
      </c>
      <c r="E27" s="27">
        <f t="shared" si="0"/>
        <v>0</v>
      </c>
    </row>
    <row r="28" spans="1:29">
      <c r="A28" s="95"/>
      <c r="B28" s="24"/>
      <c r="C28" s="89"/>
      <c r="D28" s="58">
        <f>'Base Rates'!X11</f>
        <v>0</v>
      </c>
      <c r="E28" s="27">
        <f t="shared" si="0"/>
        <v>0</v>
      </c>
    </row>
    <row r="29" spans="1:29">
      <c r="A29" s="95"/>
      <c r="B29" s="24"/>
      <c r="C29" s="89"/>
      <c r="D29" s="58">
        <f>'Base Rates'!X12</f>
        <v>0</v>
      </c>
      <c r="E29" s="27">
        <f t="shared" si="0"/>
        <v>0</v>
      </c>
    </row>
    <row r="30" spans="1:29">
      <c r="A30" s="95"/>
      <c r="B30" s="24"/>
      <c r="C30" s="89"/>
      <c r="D30" s="58">
        <f>'Base Rates'!X13</f>
        <v>0</v>
      </c>
      <c r="E30" s="27">
        <f t="shared" si="0"/>
        <v>0</v>
      </c>
    </row>
    <row r="31" spans="1:29">
      <c r="A31" s="95"/>
      <c r="B31" s="24"/>
      <c r="C31" s="89"/>
      <c r="D31" s="58">
        <f>'Base Rates'!X14</f>
        <v>0</v>
      </c>
      <c r="E31" s="27">
        <f t="shared" si="0"/>
        <v>0</v>
      </c>
    </row>
    <row r="32" spans="1:29">
      <c r="A32" s="95"/>
      <c r="B32" s="24"/>
      <c r="C32" s="89"/>
      <c r="D32" s="58">
        <f>'Base Rates'!X15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Rates'!X20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Rates'!X21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Rates'!X22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Rates'!X23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Rates'!X24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Rates'!X25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Rates'!X26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Rates'!X27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Rates'!X28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Rates'!X29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Rates'!X30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Rates'!X31</f>
        <v>0</v>
      </c>
      <c r="E48" s="27">
        <f t="shared" si="0"/>
        <v>0</v>
      </c>
    </row>
    <row r="49" spans="1:5" ht="18" customHeight="1" thickBot="1">
      <c r="A49" t="s">
        <v>10</v>
      </c>
      <c r="B49" s="7" t="s">
        <v>22</v>
      </c>
      <c r="C49" s="26">
        <f>SUM(C19:C48)</f>
        <v>0</v>
      </c>
      <c r="D49" s="7" t="s">
        <v>22</v>
      </c>
      <c r="E49" s="57">
        <f>SUM(E19:E48)</f>
        <v>0</v>
      </c>
    </row>
    <row r="50" spans="1:5">
      <c r="C50" s="8"/>
      <c r="D50" s="7"/>
      <c r="E50" s="9"/>
    </row>
    <row r="51" spans="1:5">
      <c r="A51" s="2" t="s">
        <v>82</v>
      </c>
      <c r="D51" s="10" t="s">
        <v>38</v>
      </c>
    </row>
    <row r="53" spans="1:5">
      <c r="A53" s="12" t="s">
        <v>138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10">
    <mergeCell ref="B15:C15"/>
    <mergeCell ref="A5:E5"/>
    <mergeCell ref="D8:E8"/>
    <mergeCell ref="B12:C12"/>
    <mergeCell ref="H7:I7"/>
    <mergeCell ref="A1:E1"/>
    <mergeCell ref="A2:E2"/>
    <mergeCell ref="A3:E3"/>
    <mergeCell ref="A4:E4"/>
    <mergeCell ref="B14:C14"/>
  </mergeCells>
  <phoneticPr fontId="0" type="noConversion"/>
  <conditionalFormatting sqref="E10">
    <cfRule type="cellIs" dxfId="15" priority="2" stopIfTrue="1" operator="lessThan">
      <formula>$H$8</formula>
    </cfRule>
  </conditionalFormatting>
  <conditionalFormatting sqref="E15">
    <cfRule type="cellIs" dxfId="14" priority="1" stopIfTrue="1" operator="lessThan">
      <formula>$I$8</formula>
    </cfRule>
  </conditionalFormatting>
  <conditionalFormatting sqref="E19:E48">
    <cfRule type="cellIs" dxfId="13" priority="3" stopIfTrue="1" operator="equal">
      <formula>$H$19</formula>
    </cfRule>
    <cfRule type="cellIs" dxfId="12" priority="4" stopIfTrue="1" operator="equal">
      <formula>$H$20</formula>
    </cfRule>
  </conditionalFormatting>
  <dataValidations xWindow="772" yWindow="303" count="3">
    <dataValidation allowBlank="1" showInputMessage="1" showErrorMessage="1" promptTitle="Insurer/Self-Insured Number" prompt="REQUIRED FIELD: Enter the four-digit number assigned by the Oregon Workers' Compensation Division. Telephone the division, 503-947-7057, if you cannot locate this number. " sqref="E10" xr:uid="{00000000-0002-0000-0000-000000000000}"/>
    <dataValidation allowBlank="1" showInputMessage="1" showErrorMessage="1" promptTitle="Employer's name" prompt="Enter the employer's legal name. To insert a hard return in the name, hold down the ALT key and press ENTER." sqref="B12:B13" xr:uid="{00000000-0002-0000-0000-000001000000}"/>
    <dataValidation type="list" allowBlank="1" showInputMessage="1" showErrorMessage="1" promptTitle="Quarter end date" prompt="Enter end date for the quarter reported. This form cannot calculate the base rates without this date. " sqref="E15" xr:uid="{00000000-0002-0000-0000-000002000000}">
      <formula1>$G$15:$AE$15</formula1>
    </dataValidation>
  </dataValidations>
  <pageMargins left="0.76" right="0.57999999999999996" top="0.5" bottom="0.5" header="0.5" footer="0.5"/>
  <pageSetup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6"/>
  <sheetViews>
    <sheetView showGridLines="0" workbookViewId="0">
      <selection activeCell="A7" sqref="A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9.140625" hidden="1" customWidth="1"/>
    <col min="8" max="9" width="10.140625" hidden="1" customWidth="1"/>
    <col min="10" max="10" width="9.140625" hidden="1" customWidth="1"/>
    <col min="11" max="13" width="10.140625" hidden="1" customWidth="1"/>
    <col min="14" max="14" width="9.140625" hidden="1" customWidth="1"/>
    <col min="15" max="15" width="10.140625" hidden="1" customWidth="1"/>
    <col min="16" max="16" width="10" hidden="1" customWidth="1"/>
    <col min="17" max="17" width="10.140625" hidden="1" customWidth="1"/>
    <col min="18" max="18" width="9.140625" hidden="1" customWidth="1"/>
    <col min="19" max="19" width="10.140625" customWidth="1"/>
    <col min="20" max="20" width="9.140625" customWidth="1"/>
    <col min="21" max="21" width="10.140625" customWidth="1"/>
    <col min="22" max="22" width="9.140625" customWidth="1"/>
    <col min="23" max="23" width="10.140625" customWidth="1"/>
    <col min="24" max="24" width="9.140625" customWidth="1"/>
    <col min="25" max="25" width="10.140625" customWidth="1"/>
    <col min="26" max="255" width="9.140625" customWidth="1"/>
  </cols>
  <sheetData>
    <row r="1" spans="1:21" ht="15.75" customHeight="1">
      <c r="A1" s="147" t="s">
        <v>88</v>
      </c>
      <c r="B1" s="147"/>
      <c r="C1" s="147"/>
      <c r="D1" s="147"/>
      <c r="E1" s="147"/>
    </row>
    <row r="2" spans="1:21" ht="15.75">
      <c r="A2" s="147" t="s">
        <v>93</v>
      </c>
      <c r="B2" s="147"/>
      <c r="C2" s="147"/>
      <c r="D2" s="147"/>
      <c r="E2" s="147"/>
    </row>
    <row r="3" spans="1:21">
      <c r="A3" s="148" t="s">
        <v>0</v>
      </c>
      <c r="B3" s="148"/>
      <c r="C3" s="148"/>
      <c r="D3" s="148"/>
      <c r="E3" s="148"/>
    </row>
    <row r="4" spans="1:21">
      <c r="A4" s="148" t="s">
        <v>39</v>
      </c>
      <c r="B4" s="148"/>
      <c r="C4" s="148"/>
      <c r="D4" s="148"/>
      <c r="E4" s="148"/>
    </row>
    <row r="5" spans="1:21">
      <c r="A5" s="149" t="s">
        <v>134</v>
      </c>
      <c r="B5" s="148"/>
      <c r="C5" s="148"/>
      <c r="D5" s="148"/>
      <c r="E5" s="148"/>
    </row>
    <row r="6" spans="1:21" s="6" customFormat="1" ht="8.25"/>
    <row r="7" spans="1:21" ht="18">
      <c r="A7" s="1" t="s">
        <v>89</v>
      </c>
    </row>
    <row r="8" spans="1:21" ht="18">
      <c r="A8" s="1" t="s">
        <v>43</v>
      </c>
      <c r="D8" s="152"/>
      <c r="E8" s="152"/>
    </row>
    <row r="9" spans="1:21">
      <c r="D9" s="7" t="s">
        <v>50</v>
      </c>
    </row>
    <row r="10" spans="1:21">
      <c r="A10" t="s">
        <v>1</v>
      </c>
      <c r="D10" s="7" t="s">
        <v>49</v>
      </c>
      <c r="E10" s="98" t="str">
        <f>IF(Page1!E10&lt;&gt;"",Page1!E10,"")</f>
        <v/>
      </c>
    </row>
    <row r="11" spans="1:21" s="6" customFormat="1" ht="8.25">
      <c r="D11" s="49"/>
      <c r="E11" s="97"/>
    </row>
    <row r="12" spans="1:21">
      <c r="A12" t="s">
        <v>2</v>
      </c>
      <c r="B12" s="158" t="str">
        <f>IF(Page1!B12&lt;&gt;"",Page1!B12,"")</f>
        <v/>
      </c>
      <c r="C12" s="159"/>
      <c r="D12" s="7" t="s">
        <v>51</v>
      </c>
      <c r="E12" s="98" t="str">
        <f>IF(Page1!E12&lt;&gt;"",Page1!E12,"")</f>
        <v/>
      </c>
    </row>
    <row r="13" spans="1:21" ht="8.25" customHeight="1">
      <c r="B13" s="91"/>
      <c r="C13" s="92"/>
      <c r="D13" s="7"/>
      <c r="E13" s="38"/>
    </row>
    <row r="14" spans="1:21">
      <c r="A14" t="s">
        <v>4</v>
      </c>
      <c r="B14" s="160" t="str">
        <f>IF(Page1!B14&lt;&gt;"",Page1!B14,"")</f>
        <v/>
      </c>
      <c r="C14" s="160"/>
      <c r="D14" s="7" t="s">
        <v>23</v>
      </c>
      <c r="E14" s="37"/>
    </row>
    <row r="15" spans="1:21">
      <c r="B15" s="157" t="str">
        <f>IF(Page1!B15&lt;&gt;"",Page1!B15,"")</f>
        <v/>
      </c>
      <c r="C15" s="157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</row>
    <row r="16" spans="1:21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110"/>
      <c r="C19" s="89"/>
      <c r="D19" s="58">
        <f>'Base Rates'!X32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Rates'!X33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Rates'!X34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Rates'!X35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Rates'!X36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Rates'!X37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Rates'!X38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Rates'!X39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Rates'!X40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Rates'!X41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Rates'!X42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Rates'!X43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Rates'!X44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Rates'!X45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Rates'!X46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Rates'!X47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Rates'!X48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Rates'!X49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Rates'!X50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Rates'!X51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Rates'!X52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Rates'!X53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Rates'!X54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Rates'!X55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Rates'!X56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Rates'!X57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Rates'!X58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Rates'!X59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Rates'!X60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Rates'!X61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</f>
        <v>0</v>
      </c>
      <c r="D50" s="7" t="s">
        <v>22</v>
      </c>
      <c r="E50" s="27">
        <f>E49+Page1!E49</f>
        <v>0</v>
      </c>
    </row>
    <row r="51" spans="1:5">
      <c r="A51" s="2" t="s">
        <v>81</v>
      </c>
      <c r="D51" s="10" t="s">
        <v>38</v>
      </c>
    </row>
    <row r="53" spans="1:5">
      <c r="A53" s="12" t="str">
        <f>Page1!A53</f>
        <v>440-900 (5/23/DCBS/WCD/WEB)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/>
  <mergeCells count="9">
    <mergeCell ref="B15:C15"/>
    <mergeCell ref="A5:E5"/>
    <mergeCell ref="D8:E8"/>
    <mergeCell ref="B12:C12"/>
    <mergeCell ref="A1:E1"/>
    <mergeCell ref="A2:E2"/>
    <mergeCell ref="A3:E3"/>
    <mergeCell ref="A4:E4"/>
    <mergeCell ref="B14:C14"/>
  </mergeCells>
  <phoneticPr fontId="0" type="noConversion"/>
  <conditionalFormatting sqref="E19:E48">
    <cfRule type="cellIs" dxfId="11" priority="1" stopIfTrue="1" operator="equal">
      <formula>$H$19</formula>
    </cfRule>
    <cfRule type="cellIs" dxfId="10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1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6"/>
  <sheetViews>
    <sheetView showGridLines="0" workbookViewId="0">
      <selection activeCell="A7" sqref="A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hidden="1" customWidth="1"/>
    <col min="11" max="12" width="10.140625" hidden="1" customWidth="1"/>
    <col min="13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7" t="s">
        <v>88</v>
      </c>
      <c r="B1" s="147"/>
      <c r="C1" s="147"/>
      <c r="D1" s="147"/>
      <c r="E1" s="147"/>
    </row>
    <row r="2" spans="1:23" ht="15.75">
      <c r="A2" s="147" t="s">
        <v>93</v>
      </c>
      <c r="B2" s="147"/>
      <c r="C2" s="147"/>
      <c r="D2" s="147"/>
      <c r="E2" s="147"/>
    </row>
    <row r="3" spans="1:23">
      <c r="A3" s="148" t="s">
        <v>0</v>
      </c>
      <c r="B3" s="148"/>
      <c r="C3" s="148"/>
      <c r="D3" s="148"/>
      <c r="E3" s="148"/>
    </row>
    <row r="4" spans="1:23">
      <c r="A4" s="148" t="s">
        <v>39</v>
      </c>
      <c r="B4" s="148"/>
      <c r="C4" s="148"/>
      <c r="D4" s="148"/>
      <c r="E4" s="148"/>
    </row>
    <row r="5" spans="1:23">
      <c r="A5" s="149" t="s">
        <v>134</v>
      </c>
      <c r="B5" s="148"/>
      <c r="C5" s="148"/>
      <c r="D5" s="148"/>
      <c r="E5" s="148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2"/>
      <c r="E8" s="152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8" t="str">
        <f>IF(Page1!B12&lt;&gt;"",Page1!B12,"")</f>
        <v/>
      </c>
      <c r="C12" s="159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0" t="str">
        <f>IF(Page1!B14&lt;&gt;"",Page1!B14,"")</f>
        <v/>
      </c>
      <c r="C14" s="160"/>
      <c r="D14" s="7" t="s">
        <v>23</v>
      </c>
      <c r="E14" s="37"/>
    </row>
    <row r="15" spans="1:23">
      <c r="B15" s="157" t="str">
        <f>IF(Page1!B15&lt;&gt;"",Page1!B15,"")</f>
        <v/>
      </c>
      <c r="C15" s="157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Rates'!X62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Rates'!X63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Rates'!X64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Rates'!X65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Rates'!X66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Rates'!X67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Rates'!X68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Rates'!X69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Rates'!X70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Rates'!X71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Rates'!X72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Rates'!X73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Rates'!X74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Rates'!X75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Rates'!X76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Rates'!X77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Rates'!X78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Rates'!X79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Rates'!X80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Rates'!X81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Rates'!X82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Rates'!X83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Rates'!X84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Rates'!X85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Rates'!X86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Rates'!X87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Rates'!X88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Rates'!X89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Rates'!X90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Rates'!X91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</f>
        <v>0</v>
      </c>
      <c r="D50" s="7" t="s">
        <v>22</v>
      </c>
      <c r="E50" s="27">
        <f>E49+Page1!E49+Page1.1!E49</f>
        <v>0</v>
      </c>
    </row>
    <row r="51" spans="1:5">
      <c r="A51" s="2" t="s">
        <v>83</v>
      </c>
      <c r="D51" s="10" t="s">
        <v>38</v>
      </c>
    </row>
    <row r="53" spans="1:5">
      <c r="A53" s="12" t="str">
        <f>Page1!A53</f>
        <v>440-900 (5/23/DCBS/WCD/WEB)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5:C15"/>
    <mergeCell ref="A5:E5"/>
    <mergeCell ref="D8:E8"/>
    <mergeCell ref="B12:C12"/>
    <mergeCell ref="A1:E1"/>
    <mergeCell ref="A2:E2"/>
    <mergeCell ref="A3:E3"/>
    <mergeCell ref="A4:E4"/>
    <mergeCell ref="B14:C14"/>
  </mergeCells>
  <phoneticPr fontId="0" type="noConversion"/>
  <conditionalFormatting sqref="E19:E48">
    <cfRule type="cellIs" dxfId="9" priority="1" stopIfTrue="1" operator="equal">
      <formula>$H$19</formula>
    </cfRule>
    <cfRule type="cellIs" dxfId="8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2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6"/>
  <sheetViews>
    <sheetView showGridLines="0" workbookViewId="0">
      <selection activeCell="A7" sqref="A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7" t="s">
        <v>88</v>
      </c>
      <c r="B1" s="147"/>
      <c r="C1" s="147"/>
      <c r="D1" s="147"/>
      <c r="E1" s="147"/>
    </row>
    <row r="2" spans="1:23" ht="15.75">
      <c r="A2" s="147" t="s">
        <v>93</v>
      </c>
      <c r="B2" s="147"/>
      <c r="C2" s="147"/>
      <c r="D2" s="147"/>
      <c r="E2" s="147"/>
    </row>
    <row r="3" spans="1:23">
      <c r="A3" s="148" t="s">
        <v>0</v>
      </c>
      <c r="B3" s="148"/>
      <c r="C3" s="148"/>
      <c r="D3" s="148"/>
      <c r="E3" s="148"/>
    </row>
    <row r="4" spans="1:23">
      <c r="A4" s="148" t="s">
        <v>39</v>
      </c>
      <c r="B4" s="148"/>
      <c r="C4" s="148"/>
      <c r="D4" s="148"/>
      <c r="E4" s="148"/>
    </row>
    <row r="5" spans="1:23">
      <c r="A5" s="149" t="s">
        <v>134</v>
      </c>
      <c r="B5" s="148"/>
      <c r="C5" s="148"/>
      <c r="D5" s="148"/>
      <c r="E5" s="148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2"/>
      <c r="E8" s="152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8" t="str">
        <f>IF(Page1!B12&lt;&gt;"",Page1!B12,"")</f>
        <v/>
      </c>
      <c r="C12" s="159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0" t="str">
        <f>IF(Page1!B14&lt;&gt;"",Page1!B14,"")</f>
        <v/>
      </c>
      <c r="C14" s="160"/>
      <c r="D14" s="7" t="s">
        <v>23</v>
      </c>
      <c r="E14" s="37"/>
    </row>
    <row r="15" spans="1:23">
      <c r="B15" s="157" t="str">
        <f>IF(Page1!B15&lt;&gt;"",Page1!B15,"")</f>
        <v/>
      </c>
      <c r="C15" s="157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Rates'!X92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Rates'!X93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Rates'!X94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Rates'!X95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Rates'!X96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Rates'!X97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Rates'!X98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Rates'!X99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Rates'!X100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Rates'!X101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Rates'!X102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Rates'!X103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Rates'!X104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Rates'!X105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Rates'!X106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Rates'!X107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Rates'!X108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Rates'!X109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Rates'!X110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Rates'!X111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Rates'!X112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Rates'!X113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Rates'!X114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Rates'!X115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Rates'!X116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Rates'!X117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Rates'!X118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Rates'!X119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Rates'!X120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Rates'!X121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</f>
        <v>0</v>
      </c>
      <c r="D50" s="7" t="s">
        <v>22</v>
      </c>
      <c r="E50" s="27">
        <f>E49+Page1!E49+Page1.1!E49+Page1.2!E49</f>
        <v>0</v>
      </c>
    </row>
    <row r="51" spans="1:5">
      <c r="A51" s="2" t="s">
        <v>85</v>
      </c>
      <c r="D51" s="10" t="s">
        <v>38</v>
      </c>
    </row>
    <row r="53" spans="1:5">
      <c r="A53" s="12" t="str">
        <f>Page1!A53</f>
        <v>440-900 (5/23/DCBS/WCD/WEB)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7" priority="1" stopIfTrue="1" operator="equal">
      <formula>$H$19</formula>
    </cfRule>
    <cfRule type="cellIs" dxfId="6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3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6"/>
  <sheetViews>
    <sheetView showGridLines="0" workbookViewId="0">
      <selection activeCell="C7" sqref="C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7" t="s">
        <v>88</v>
      </c>
      <c r="B1" s="147"/>
      <c r="C1" s="147"/>
      <c r="D1" s="147"/>
      <c r="E1" s="147"/>
    </row>
    <row r="2" spans="1:23" ht="15.75">
      <c r="A2" s="147" t="s">
        <v>93</v>
      </c>
      <c r="B2" s="147"/>
      <c r="C2" s="147"/>
      <c r="D2" s="147"/>
      <c r="E2" s="147"/>
    </row>
    <row r="3" spans="1:23">
      <c r="A3" s="148" t="s">
        <v>0</v>
      </c>
      <c r="B3" s="148"/>
      <c r="C3" s="148"/>
      <c r="D3" s="148"/>
      <c r="E3" s="148"/>
    </row>
    <row r="4" spans="1:23">
      <c r="A4" s="148" t="s">
        <v>39</v>
      </c>
      <c r="B4" s="148"/>
      <c r="C4" s="148"/>
      <c r="D4" s="148"/>
      <c r="E4" s="148"/>
    </row>
    <row r="5" spans="1:23">
      <c r="A5" s="149" t="s">
        <v>134</v>
      </c>
      <c r="B5" s="148"/>
      <c r="C5" s="148"/>
      <c r="D5" s="148"/>
      <c r="E5" s="148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2"/>
      <c r="E8" s="152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8" t="str">
        <f>IF(Page1!B12&lt;&gt;"",Page1!B12,"")</f>
        <v/>
      </c>
      <c r="C12" s="159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0" t="str">
        <f>IF(Page1!B14&lt;&gt;"",Page1!B14,"")</f>
        <v/>
      </c>
      <c r="C14" s="160"/>
      <c r="D14" s="7" t="s">
        <v>23</v>
      </c>
      <c r="E14" s="37"/>
    </row>
    <row r="15" spans="1:23">
      <c r="B15" s="157" t="str">
        <f>IF(Page1!B15&lt;&gt;"",Page1!B15,"")</f>
        <v/>
      </c>
      <c r="C15" s="157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Rates'!X122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Rates'!X123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Rates'!X124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Rates'!X125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Rates'!X126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Rates'!X127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Rates'!X128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Rates'!X129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Rates'!X130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Rates'!X131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Rates'!X132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Rates'!X133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Rates'!X134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Rates'!X135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Rates'!X136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Rates'!X137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Rates'!X138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Rates'!X139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Rates'!X140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Rates'!X141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Rates'!X142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Rates'!X143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Rates'!X144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Rates'!X145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Rates'!X146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Rates'!X147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Rates'!X148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Rates'!X149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Rates'!X150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Rates'!X151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C49+Page1!C49+Page1.1!C49+Page1.2!C49+Page1.3!C49</f>
        <v>0</v>
      </c>
      <c r="D50" s="7" t="s">
        <v>22</v>
      </c>
      <c r="E50" s="27">
        <f>E49+Page1!E49+Page1.1!E49+Page1.2!E49+Page1.3!E49</f>
        <v>0</v>
      </c>
    </row>
    <row r="51" spans="1:5">
      <c r="A51" s="2" t="s">
        <v>86</v>
      </c>
      <c r="D51" s="10" t="s">
        <v>38</v>
      </c>
    </row>
    <row r="53" spans="1:5">
      <c r="A53" s="12" t="str">
        <f>Page1!A53</f>
        <v>440-900 (5/23/DCBS/WCD/WEB)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5" priority="1" stopIfTrue="1" operator="equal">
      <formula>$H$19</formula>
    </cfRule>
    <cfRule type="cellIs" dxfId="4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4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6"/>
  <sheetViews>
    <sheetView showGridLines="0" workbookViewId="0">
      <selection activeCell="A4" sqref="A4:E4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7" t="s">
        <v>88</v>
      </c>
      <c r="B1" s="147"/>
      <c r="C1" s="147"/>
      <c r="D1" s="147"/>
      <c r="E1" s="147"/>
    </row>
    <row r="2" spans="1:23" ht="15.75">
      <c r="A2" s="147" t="s">
        <v>93</v>
      </c>
      <c r="B2" s="147"/>
      <c r="C2" s="147"/>
      <c r="D2" s="147"/>
      <c r="E2" s="147"/>
    </row>
    <row r="3" spans="1:23">
      <c r="A3" s="148" t="s">
        <v>0</v>
      </c>
      <c r="B3" s="148"/>
      <c r="C3" s="148"/>
      <c r="D3" s="148"/>
      <c r="E3" s="148"/>
    </row>
    <row r="4" spans="1:23">
      <c r="A4" s="148" t="s">
        <v>39</v>
      </c>
      <c r="B4" s="148"/>
      <c r="C4" s="148"/>
      <c r="D4" s="148"/>
      <c r="E4" s="148"/>
    </row>
    <row r="5" spans="1:23">
      <c r="A5" s="149" t="s">
        <v>134</v>
      </c>
      <c r="B5" s="148"/>
      <c r="C5" s="148"/>
      <c r="D5" s="148"/>
      <c r="E5" s="148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2"/>
      <c r="E8" s="152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8" t="str">
        <f>IF(Page1!B12&lt;&gt;"",Page1!B12,"")</f>
        <v/>
      </c>
      <c r="C12" s="159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0" t="str">
        <f>IF(Page1!B14&lt;&gt;"",Page1!B14,"")</f>
        <v/>
      </c>
      <c r="C14" s="160"/>
      <c r="D14" s="7" t="s">
        <v>23</v>
      </c>
      <c r="E14" s="37"/>
    </row>
    <row r="15" spans="1:23">
      <c r="B15" s="157" t="str">
        <f>IF(Page1!B15&lt;&gt;"",Page1!B15,"")</f>
        <v/>
      </c>
      <c r="C15" s="157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Rates'!X152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Rates'!X153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Rates'!X154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Rates'!X155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Rates'!X156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Rates'!X157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Rates'!X158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Rates'!X159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Rates'!X160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Rates'!X161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Rates'!X162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Rates'!X163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Rates'!X164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Rates'!X165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Rates'!X166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Rates'!X167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Rates'!X168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Rates'!X169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Rates'!X170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Rates'!X171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Rates'!X172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Rates'!X173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Rates'!X174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Rates'!X175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Rates'!X176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Rates'!X177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Rates'!X178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Rates'!X179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Rates'!X180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Rates'!X181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C49+Page1!C49+Page1.1!C49+Page1.2!C49+Page1.3!C49+Page1.4!C49</f>
        <v>0</v>
      </c>
      <c r="D50" s="7" t="s">
        <v>22</v>
      </c>
      <c r="E50" s="27">
        <f>E49+Page1!E49+Page1.1!E49+Page1.2!E49+Page1.3!E49+Page1.4!E49</f>
        <v>0</v>
      </c>
    </row>
    <row r="51" spans="1:5">
      <c r="A51" s="2" t="s">
        <v>87</v>
      </c>
      <c r="D51" s="10" t="s">
        <v>38</v>
      </c>
    </row>
    <row r="53" spans="1:5">
      <c r="A53" s="12" t="str">
        <f>Page1!A53</f>
        <v>440-900 (5/23/DCBS/WCD/WEB)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3" priority="1" stopIfTrue="1" operator="equal">
      <formula>$H$19</formula>
    </cfRule>
    <cfRule type="cellIs" dxfId="2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5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2BC0F-2E63-4F5E-B59C-45810D304454}">
  <dimension ref="A1:W56"/>
  <sheetViews>
    <sheetView showGridLines="0" workbookViewId="0">
      <selection activeCell="B10" sqref="B10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7" t="s">
        <v>88</v>
      </c>
      <c r="B1" s="147"/>
      <c r="C1" s="147"/>
      <c r="D1" s="147"/>
      <c r="E1" s="147"/>
    </row>
    <row r="2" spans="1:23" ht="15.75">
      <c r="A2" s="147" t="s">
        <v>93</v>
      </c>
      <c r="B2" s="147"/>
      <c r="C2" s="147"/>
      <c r="D2" s="147"/>
      <c r="E2" s="147"/>
    </row>
    <row r="3" spans="1:23">
      <c r="A3" s="148" t="s">
        <v>0</v>
      </c>
      <c r="B3" s="148"/>
      <c r="C3" s="148"/>
      <c r="D3" s="148"/>
      <c r="E3" s="148"/>
    </row>
    <row r="4" spans="1:23">
      <c r="A4" s="148" t="s">
        <v>39</v>
      </c>
      <c r="B4" s="148"/>
      <c r="C4" s="148"/>
      <c r="D4" s="148"/>
      <c r="E4" s="148"/>
    </row>
    <row r="5" spans="1:23">
      <c r="A5" s="149" t="s">
        <v>134</v>
      </c>
      <c r="B5" s="148"/>
      <c r="C5" s="148"/>
      <c r="D5" s="148"/>
      <c r="E5" s="148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2"/>
      <c r="E8" s="152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8" t="str">
        <f>IF(Page1!B12&lt;&gt;"",Page1!B12,"")</f>
        <v/>
      </c>
      <c r="C12" s="159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0" t="str">
        <f>IF(Page1!B14&lt;&gt;"",Page1!B14,"")</f>
        <v/>
      </c>
      <c r="C14" s="160"/>
      <c r="D14" s="7" t="s">
        <v>23</v>
      </c>
      <c r="E14" s="37"/>
    </row>
    <row r="15" spans="1:23">
      <c r="B15" s="157" t="str">
        <f>IF(Page1!B15&lt;&gt;"",Page1!B15,"")</f>
        <v/>
      </c>
      <c r="C15" s="157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Rates'!X182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Rates'!X183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Rates'!X184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Rates'!X185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Rates'!X186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Rates'!X187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Rates'!X188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Rates'!X189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Rates'!X190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Rates'!X191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Rates'!X192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Rates'!X193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Rates'!X194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Rates'!X195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Rates'!X196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Rates'!X197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Rates'!X198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Rates'!X199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Rates'!X200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Rates'!X201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Rates'!X202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Rates'!X203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Rates'!X204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Rates'!X205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Rates'!X206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Rates'!X207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Rates'!X208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Rates'!X209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Rates'!X210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Rates'!X211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C49+Page1!C49+Page1.1!C49+Page1.2!C49+Page1.3!C49+Page1.4!C49+Page1.5!C49</f>
        <v>0</v>
      </c>
      <c r="D50" s="7" t="s">
        <v>22</v>
      </c>
      <c r="E50" s="27">
        <f>E49+Page1!E49+Page1.1!E49+Page1.2!E49+Page1.3!E49+Page1.4!E49+Page1.5!E49</f>
        <v>0</v>
      </c>
    </row>
    <row r="51" spans="1:5">
      <c r="A51" s="2" t="s">
        <v>139</v>
      </c>
      <c r="D51" s="10" t="s">
        <v>38</v>
      </c>
    </row>
    <row r="53" spans="1:5">
      <c r="A53" s="12" t="str">
        <f>Page1!A53</f>
        <v>440-900 (5/23/DCBS/WCD/WEB)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1" priority="1" stopIfTrue="1" operator="equal">
      <formula>$H$19</formula>
    </cfRule>
    <cfRule type="cellIs" dxfId="0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6BCF7215-CD0C-4768-8799-3DE3AA9252C1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CG129"/>
  <sheetViews>
    <sheetView zoomScaleNormal="100" workbookViewId="0">
      <selection activeCell="D7" sqref="D7"/>
    </sheetView>
  </sheetViews>
  <sheetFormatPr defaultColWidth="3.28515625" defaultRowHeight="12.75"/>
  <cols>
    <col min="1" max="1" width="3.140625" customWidth="1"/>
    <col min="2" max="2" width="17.42578125" customWidth="1"/>
    <col min="3" max="3" width="2.5703125" customWidth="1"/>
    <col min="4" max="4" width="12.140625" customWidth="1"/>
    <col min="5" max="5" width="2.28515625" customWidth="1"/>
    <col min="6" max="6" width="15.85546875" customWidth="1"/>
    <col min="7" max="7" width="2.5703125" customWidth="1"/>
    <col min="8" max="8" width="5.28515625" customWidth="1"/>
    <col min="9" max="9" width="2.42578125" customWidth="1"/>
    <col min="10" max="10" width="9.140625" customWidth="1"/>
    <col min="11" max="12" width="2.5703125" customWidth="1"/>
    <col min="13" max="13" width="15" customWidth="1"/>
    <col min="14" max="14" width="1.5703125" customWidth="1"/>
    <col min="15" max="15" width="9.140625" hidden="1" customWidth="1"/>
    <col min="16" max="16" width="12.28515625" hidden="1" customWidth="1"/>
    <col min="17" max="28" width="9.140625" hidden="1" customWidth="1"/>
    <col min="29" max="29" width="14.85546875" hidden="1" customWidth="1"/>
    <col min="30" max="30" width="14.42578125" hidden="1" customWidth="1"/>
    <col min="31" max="31" width="10.7109375" hidden="1" customWidth="1"/>
    <col min="32" max="32" width="14.28515625" hidden="1" customWidth="1"/>
    <col min="33" max="33" width="15.42578125" hidden="1" customWidth="1"/>
    <col min="34" max="34" width="14.5703125" hidden="1" customWidth="1"/>
    <col min="35" max="35" width="14.7109375" hidden="1" customWidth="1"/>
    <col min="36" max="85" width="9.140625" hidden="1" customWidth="1"/>
    <col min="86" max="257" width="9.140625" customWidth="1"/>
    <col min="258" max="258" width="0.140625" customWidth="1"/>
  </cols>
  <sheetData>
    <row r="1" spans="1:26">
      <c r="A1" s="2" t="s">
        <v>44</v>
      </c>
      <c r="E1" s="194" t="str">
        <f>IF(Page1!B12="","",Page1!B12)</f>
        <v/>
      </c>
      <c r="F1" s="195"/>
      <c r="G1" s="195"/>
      <c r="H1" s="195"/>
      <c r="I1" s="195"/>
      <c r="J1" s="195"/>
      <c r="K1" s="195"/>
      <c r="L1" s="195"/>
      <c r="M1" s="195"/>
    </row>
    <row r="2" spans="1:26">
      <c r="B2" s="2"/>
      <c r="E2" s="112"/>
      <c r="F2" s="112"/>
      <c r="G2" s="112"/>
      <c r="H2" s="112"/>
      <c r="I2" s="112"/>
      <c r="J2" s="112"/>
      <c r="K2" s="112"/>
      <c r="L2" s="112"/>
      <c r="M2" s="112"/>
      <c r="Q2">
        <v>7.5999999999999998E-2</v>
      </c>
      <c r="R2">
        <v>0.08</v>
      </c>
      <c r="S2">
        <v>8.5000000000000006E-2</v>
      </c>
      <c r="T2">
        <v>9.0999999999999998E-2</v>
      </c>
      <c r="U2">
        <v>9.9000000000000005E-2</v>
      </c>
      <c r="V2">
        <v>9.9000000000000005E-2</v>
      </c>
      <c r="W2">
        <v>9.9000000000000005E-2</v>
      </c>
      <c r="Z2" t="s">
        <v>122</v>
      </c>
    </row>
    <row r="3" spans="1:26">
      <c r="B3" t="s">
        <v>62</v>
      </c>
      <c r="Q3">
        <v>8.4000000000000005E-2</v>
      </c>
      <c r="R3">
        <v>8.7999999999999995E-2</v>
      </c>
      <c r="S3">
        <v>8.8999999999999996E-2</v>
      </c>
      <c r="T3">
        <v>9.5000000000000001E-2</v>
      </c>
      <c r="U3">
        <v>0.10299999999999999</v>
      </c>
      <c r="V3">
        <v>0.10299999999999999</v>
      </c>
      <c r="W3">
        <v>0.10299999999999999</v>
      </c>
      <c r="Z3" t="s">
        <v>123</v>
      </c>
    </row>
    <row r="4" spans="1:26">
      <c r="B4" t="s">
        <v>61</v>
      </c>
      <c r="D4" t="s">
        <v>25</v>
      </c>
      <c r="J4" t="s">
        <v>28</v>
      </c>
      <c r="Q4">
        <v>7.5999999999999998E-2</v>
      </c>
      <c r="R4">
        <v>0.08</v>
      </c>
      <c r="S4">
        <v>8.5000000000000006E-2</v>
      </c>
      <c r="T4">
        <v>9.0999999999999998E-2</v>
      </c>
      <c r="U4">
        <v>9.9000000000000005E-2</v>
      </c>
      <c r="V4">
        <v>9.9000000000000005E-2</v>
      </c>
      <c r="W4">
        <v>9.9000000000000005E-2</v>
      </c>
      <c r="Z4" t="s">
        <v>124</v>
      </c>
    </row>
    <row r="5" spans="1:26">
      <c r="B5" t="s">
        <v>13</v>
      </c>
      <c r="D5" t="s">
        <v>26</v>
      </c>
      <c r="F5" s="4" t="s">
        <v>12</v>
      </c>
      <c r="J5" t="s">
        <v>29</v>
      </c>
      <c r="M5" t="s">
        <v>15</v>
      </c>
      <c r="P5" s="62">
        <f>Page1!E15</f>
        <v>0</v>
      </c>
      <c r="Q5" s="62">
        <v>43101</v>
      </c>
      <c r="R5" s="62">
        <v>43466</v>
      </c>
      <c r="S5" s="62">
        <v>43831</v>
      </c>
      <c r="T5" s="62">
        <v>44197</v>
      </c>
      <c r="U5" s="62">
        <v>44562</v>
      </c>
      <c r="V5" s="62">
        <v>44927</v>
      </c>
      <c r="W5" s="62">
        <v>45292</v>
      </c>
      <c r="X5" s="62">
        <v>45658</v>
      </c>
      <c r="Y5" s="62"/>
    </row>
    <row r="6" spans="1:26">
      <c r="A6" s="6"/>
      <c r="B6" s="11" t="s">
        <v>92</v>
      </c>
      <c r="C6" s="6"/>
      <c r="D6" t="s">
        <v>11</v>
      </c>
      <c r="F6" s="4" t="s">
        <v>13</v>
      </c>
      <c r="J6" t="s">
        <v>14</v>
      </c>
      <c r="M6" t="s">
        <v>45</v>
      </c>
      <c r="P6" s="64">
        <f>IF(AND(P5&gt;Q5,P5&lt;R5),Q4,IF(AND(P5&gt;R5,P5&lt;S5),R4,IF(AND(P5&gt;S5,P5&lt;T5),S4,IF(AND(P5&gt;T5,P5&lt;U5),T4,IF(AND(P5&gt;U5,P5&lt;V5),U4,IF(AND(P5&gt;V5,P5&lt;W5),V4,IF(AND(P5&gt;W5,P5&lt;X5),W4,0)))))))</f>
        <v>0</v>
      </c>
      <c r="Q6" t="s">
        <v>67</v>
      </c>
    </row>
    <row r="7" spans="1:26" ht="18" customHeight="1">
      <c r="B7" s="23">
        <f>Page1.6!E50</f>
        <v>0</v>
      </c>
      <c r="C7" t="s">
        <v>16</v>
      </c>
      <c r="D7" s="40"/>
      <c r="E7" t="s">
        <v>27</v>
      </c>
      <c r="F7" s="42">
        <f>B7*D7</f>
        <v>0</v>
      </c>
      <c r="G7" s="7" t="s">
        <v>16</v>
      </c>
      <c r="H7" s="33">
        <v>0.8</v>
      </c>
      <c r="I7" t="s">
        <v>16</v>
      </c>
      <c r="J7" s="66">
        <f>Q10*100</f>
        <v>0</v>
      </c>
      <c r="K7" t="s">
        <v>30</v>
      </c>
      <c r="L7" t="s">
        <v>27</v>
      </c>
      <c r="M7" s="23">
        <f>F7*0.8*J7/100</f>
        <v>0</v>
      </c>
      <c r="P7" s="64">
        <f>IF(AND(P5&gt;Q5,P5&lt;R5),Q3,IF(AND(P5&gt;R5,P5&lt;S5),R3,IF(AND(P5&gt;S5,P5&lt;T5),S3,IF(AND(P5&gt;T5,P5&lt;U5),T3,IF(AND(P5&gt;U5,P5&lt;V5),U3,IF(AND(P5&gt;V5,P5&lt;W5),V3,IF(AND(P5&gt;W5,P5&lt;X5),W3,0)))))))</f>
        <v>0</v>
      </c>
      <c r="Q7" t="s">
        <v>96</v>
      </c>
    </row>
    <row r="8" spans="1:26">
      <c r="B8" s="13" t="s">
        <v>48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P8" s="64">
        <f>IF(AND(P5&gt;Q5,P5&lt;R5),Q2,IF(AND(P5&gt;R5,P5&lt;S5),R2,IF(AND(P5&gt;S5,P5&lt;T5),S2,IF(AND(P5&gt;T5,P5&lt;U5),T2,IF(AND(P5&gt;U5,P5&lt;V5),U2,IF(AND(P5&gt;V5,P5&lt;W5),V2,IF(AND(P5&gt;W5,P5&lt;X5),W2,0)))))))</f>
        <v>0</v>
      </c>
      <c r="Q8" t="s">
        <v>97</v>
      </c>
    </row>
    <row r="9" spans="1:26" s="6" customFormat="1" ht="8.25"/>
    <row r="10" spans="1:26">
      <c r="A10" t="s">
        <v>17</v>
      </c>
      <c r="H10" s="14"/>
      <c r="P10" s="65">
        <f>Page1!E10</f>
        <v>0</v>
      </c>
      <c r="Q10" s="64">
        <f>IF(OR(P10="1567",P10="1731",P10="1804"),P7,IF(OR(P10="1726",P10="1111"),P8,P6))</f>
        <v>0</v>
      </c>
    </row>
    <row r="11" spans="1:26">
      <c r="B11" s="39"/>
      <c r="C11" s="16" t="s">
        <v>46</v>
      </c>
      <c r="D11" s="106"/>
      <c r="E11" s="4" t="s">
        <v>16</v>
      </c>
      <c r="F11" s="34">
        <v>25</v>
      </c>
      <c r="G11" t="s">
        <v>16</v>
      </c>
      <c r="H11" s="41">
        <f>IF(J7="","",J7)</f>
        <v>0</v>
      </c>
      <c r="I11" t="s">
        <v>30</v>
      </c>
      <c r="J11" t="s">
        <v>31</v>
      </c>
      <c r="K11" t="s">
        <v>27</v>
      </c>
      <c r="L11" t="s">
        <v>56</v>
      </c>
      <c r="M11" s="81">
        <f>IF(M7=0,0,IF(H11="","",IF(E12&lt;&gt;"","ERROR",B11*25*H11/100)))</f>
        <v>0</v>
      </c>
      <c r="P11" s="62">
        <v>44742</v>
      </c>
    </row>
    <row r="12" spans="1:26" ht="18" customHeight="1">
      <c r="A12" t="s">
        <v>18</v>
      </c>
      <c r="E12" s="196" t="str">
        <f>IF(M7=0,"",IF(AND(B11&gt;=1,Page1!A55=0),P13,IF(AND(B11&gt;=1,Page1!E15&gt;P11),P12,"")))</f>
        <v/>
      </c>
      <c r="F12" s="196"/>
      <c r="G12" s="196"/>
      <c r="H12" s="196"/>
      <c r="I12" s="196"/>
      <c r="J12" s="196"/>
      <c r="K12" s="196"/>
      <c r="L12" s="196"/>
      <c r="M12" s="196"/>
      <c r="P12" t="s">
        <v>133</v>
      </c>
    </row>
    <row r="13" spans="1:26" ht="12.75" customHeight="1">
      <c r="A13" t="s">
        <v>19</v>
      </c>
      <c r="E13" s="196"/>
      <c r="F13" s="196"/>
      <c r="G13" s="196"/>
      <c r="H13" s="196"/>
      <c r="I13" s="196"/>
      <c r="J13" s="196"/>
      <c r="K13" s="196"/>
      <c r="L13" s="196"/>
      <c r="M13" s="196"/>
      <c r="P13" t="s">
        <v>72</v>
      </c>
    </row>
    <row r="14" spans="1:26" ht="9" customHeight="1">
      <c r="E14" s="196"/>
      <c r="F14" s="196"/>
      <c r="G14" s="196"/>
      <c r="H14" s="196"/>
      <c r="I14" s="196"/>
      <c r="J14" s="196"/>
      <c r="K14" s="196"/>
      <c r="L14" s="196"/>
      <c r="M14" s="196"/>
    </row>
    <row r="15" spans="1:26">
      <c r="A15" t="s">
        <v>52</v>
      </c>
      <c r="E15" s="90"/>
      <c r="F15" s="90"/>
      <c r="G15" s="90"/>
      <c r="H15" s="90"/>
      <c r="I15" s="90"/>
      <c r="J15" s="90"/>
      <c r="L15" t="s">
        <v>56</v>
      </c>
      <c r="M15" s="80">
        <f>IF(M7=0,0,M7+M11)</f>
        <v>0</v>
      </c>
      <c r="P15" s="175" t="s">
        <v>73</v>
      </c>
      <c r="Q15" s="169"/>
      <c r="R15" s="169"/>
      <c r="S15" s="176"/>
    </row>
    <row r="16" spans="1:26" ht="9" customHeight="1">
      <c r="E16" s="90"/>
      <c r="F16" s="90"/>
      <c r="G16" s="90"/>
      <c r="H16" s="90"/>
      <c r="I16" s="90"/>
      <c r="J16" s="90"/>
      <c r="M16" s="82"/>
      <c r="P16" s="74"/>
      <c r="S16" s="48"/>
    </row>
    <row r="17" spans="1:21">
      <c r="C17" s="3"/>
      <c r="F17" t="s">
        <v>78</v>
      </c>
      <c r="H17" s="90"/>
      <c r="I17" s="90"/>
      <c r="J17" s="90"/>
      <c r="L17" t="s">
        <v>56</v>
      </c>
      <c r="M17" s="83"/>
      <c r="P17" s="177">
        <f>M15+M17</f>
        <v>0</v>
      </c>
      <c r="Q17" s="163"/>
      <c r="R17" s="163"/>
      <c r="S17" s="178"/>
    </row>
    <row r="18" spans="1:21" ht="9" customHeight="1">
      <c r="C18" t="s">
        <v>3</v>
      </c>
      <c r="E18" s="90"/>
      <c r="F18" s="90"/>
      <c r="G18" s="90"/>
      <c r="H18" s="90"/>
      <c r="I18" s="90"/>
      <c r="J18" s="90"/>
    </row>
    <row r="19" spans="1:21">
      <c r="A19" s="2" t="s">
        <v>32</v>
      </c>
      <c r="E19" s="90"/>
      <c r="F19" s="90"/>
      <c r="G19" s="90"/>
      <c r="H19" s="90"/>
      <c r="I19" s="90"/>
      <c r="J19" s="90"/>
      <c r="P19" s="75" t="s">
        <v>74</v>
      </c>
      <c r="Q19" s="76"/>
      <c r="R19" s="76"/>
      <c r="S19" s="77"/>
    </row>
    <row r="20" spans="1:21" ht="6" customHeight="1">
      <c r="A20" s="8"/>
      <c r="D20" s="15"/>
      <c r="P20" s="74"/>
      <c r="S20" s="48"/>
    </row>
    <row r="21" spans="1:21">
      <c r="A21" t="s">
        <v>47</v>
      </c>
      <c r="E21" s="7" t="s">
        <v>56</v>
      </c>
      <c r="F21" s="78"/>
      <c r="P21" s="179">
        <f>F22-P17</f>
        <v>0</v>
      </c>
      <c r="Q21" s="180"/>
      <c r="R21" s="180"/>
      <c r="S21" s="181"/>
    </row>
    <row r="22" spans="1:21">
      <c r="A22" s="16" t="s">
        <v>75</v>
      </c>
      <c r="E22" s="35" t="s">
        <v>56</v>
      </c>
      <c r="F22" s="96"/>
      <c r="G22" s="2" t="s">
        <v>21</v>
      </c>
      <c r="H22" s="22" t="s">
        <v>37</v>
      </c>
      <c r="J22" t="s">
        <v>42</v>
      </c>
      <c r="K22" s="2" t="s">
        <v>20</v>
      </c>
      <c r="L22" t="s">
        <v>56</v>
      </c>
      <c r="M22" s="80">
        <f>F22</f>
        <v>0</v>
      </c>
      <c r="N22" s="2" t="s">
        <v>21</v>
      </c>
    </row>
    <row r="23" spans="1:21" ht="13.5" thickBot="1">
      <c r="A23" t="s">
        <v>33</v>
      </c>
      <c r="D23" s="3"/>
      <c r="E23" s="7" t="s">
        <v>56</v>
      </c>
      <c r="F23" s="79">
        <f>IF(M7=0,0,F21-F22)</f>
        <v>0</v>
      </c>
    </row>
    <row r="24" spans="1:21" ht="18" customHeight="1" thickBot="1">
      <c r="A24" s="8"/>
      <c r="D24" s="3"/>
      <c r="H24" s="17" t="s">
        <v>34</v>
      </c>
      <c r="I24" s="18"/>
      <c r="J24" s="18"/>
      <c r="K24" s="18"/>
      <c r="L24" s="43" t="s">
        <v>56</v>
      </c>
      <c r="M24" s="84">
        <f>IF(P21&gt;=0,0,P21*-1)</f>
        <v>0</v>
      </c>
      <c r="N24" s="19"/>
    </row>
    <row r="25" spans="1:21" ht="9.75" customHeight="1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</row>
    <row r="26" spans="1:21" ht="24" customHeight="1">
      <c r="A26" s="164" t="s">
        <v>91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6"/>
    </row>
    <row r="27" spans="1:21" ht="9" customHeight="1" thickBot="1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</row>
    <row r="28" spans="1:21" ht="18" customHeight="1">
      <c r="A28" s="203" t="s">
        <v>57</v>
      </c>
      <c r="B28" s="204"/>
      <c r="C28" s="204"/>
      <c r="D28" s="204"/>
      <c r="E28" s="204"/>
      <c r="F28" s="204"/>
      <c r="G28" s="204"/>
      <c r="H28" s="204"/>
      <c r="I28" s="204"/>
      <c r="J28" s="204"/>
      <c r="K28" s="44"/>
      <c r="L28" s="200" t="s">
        <v>54</v>
      </c>
      <c r="M28" s="201"/>
      <c r="N28" s="202"/>
      <c r="T28">
        <v>1567</v>
      </c>
      <c r="U28" t="s">
        <v>98</v>
      </c>
    </row>
    <row r="29" spans="1:21">
      <c r="A29" s="20">
        <v>1</v>
      </c>
      <c r="B29" s="167"/>
      <c r="C29" s="167"/>
      <c r="D29" s="167"/>
      <c r="E29" s="167"/>
      <c r="F29" s="167"/>
      <c r="G29" s="167"/>
      <c r="H29" s="167"/>
      <c r="I29" s="167"/>
      <c r="J29" s="167"/>
      <c r="L29" s="167"/>
      <c r="M29" s="167"/>
      <c r="N29" s="168"/>
      <c r="T29">
        <v>1731</v>
      </c>
      <c r="U29" t="s">
        <v>99</v>
      </c>
    </row>
    <row r="30" spans="1:21">
      <c r="A30" s="20">
        <v>2</v>
      </c>
      <c r="B30" s="174"/>
      <c r="C30" s="174"/>
      <c r="D30" s="174"/>
      <c r="E30" s="174"/>
      <c r="F30" s="174"/>
      <c r="G30" s="174"/>
      <c r="H30" s="174"/>
      <c r="I30" s="174"/>
      <c r="J30" s="174"/>
      <c r="L30" s="167"/>
      <c r="M30" s="167"/>
      <c r="N30" s="168"/>
      <c r="T30">
        <v>1804</v>
      </c>
      <c r="U30" t="s">
        <v>100</v>
      </c>
    </row>
    <row r="31" spans="1:21">
      <c r="A31" s="20">
        <v>3</v>
      </c>
      <c r="B31" s="174"/>
      <c r="C31" s="174"/>
      <c r="D31" s="174"/>
      <c r="E31" s="174"/>
      <c r="F31" s="174"/>
      <c r="G31" s="174"/>
      <c r="H31" s="174"/>
      <c r="I31" s="174"/>
      <c r="J31" s="174"/>
      <c r="L31" s="167"/>
      <c r="M31" s="167"/>
      <c r="N31" s="168"/>
      <c r="T31">
        <v>1726</v>
      </c>
      <c r="U31" t="s">
        <v>101</v>
      </c>
    </row>
    <row r="32" spans="1:21">
      <c r="A32" s="20">
        <v>4</v>
      </c>
      <c r="B32" s="174"/>
      <c r="C32" s="174"/>
      <c r="D32" s="174"/>
      <c r="E32" s="174"/>
      <c r="F32" s="174"/>
      <c r="G32" s="174"/>
      <c r="H32" s="174"/>
      <c r="I32" s="174"/>
      <c r="J32" s="174"/>
      <c r="L32" s="167"/>
      <c r="M32" s="167"/>
      <c r="N32" s="168"/>
      <c r="T32">
        <v>1111</v>
      </c>
      <c r="U32" t="s">
        <v>102</v>
      </c>
    </row>
    <row r="33" spans="1:14">
      <c r="A33" s="20">
        <v>5</v>
      </c>
      <c r="B33" s="174"/>
      <c r="C33" s="174"/>
      <c r="D33" s="174"/>
      <c r="E33" s="174"/>
      <c r="F33" s="174"/>
      <c r="G33" s="174"/>
      <c r="H33" s="174"/>
      <c r="I33" s="174"/>
      <c r="J33" s="174"/>
      <c r="L33" s="167"/>
      <c r="M33" s="167"/>
      <c r="N33" s="168"/>
    </row>
    <row r="34" spans="1:14">
      <c r="A34" s="20">
        <v>6</v>
      </c>
      <c r="B34" s="174"/>
      <c r="C34" s="174"/>
      <c r="D34" s="174"/>
      <c r="E34" s="174"/>
      <c r="F34" s="174"/>
      <c r="G34" s="174"/>
      <c r="H34" s="174"/>
      <c r="I34" s="174"/>
      <c r="J34" s="174"/>
      <c r="L34" s="167"/>
      <c r="M34" s="167"/>
      <c r="N34" s="168"/>
    </row>
    <row r="35" spans="1:14">
      <c r="A35" s="20">
        <v>7</v>
      </c>
      <c r="B35" s="174"/>
      <c r="C35" s="174"/>
      <c r="D35" s="174"/>
      <c r="E35" s="174"/>
      <c r="F35" s="174"/>
      <c r="G35" s="174"/>
      <c r="H35" s="174"/>
      <c r="I35" s="174"/>
      <c r="J35" s="174"/>
      <c r="L35" s="167"/>
      <c r="M35" s="167"/>
      <c r="N35" s="168"/>
    </row>
    <row r="36" spans="1:14">
      <c r="A36" s="20">
        <v>8</v>
      </c>
      <c r="B36" s="174"/>
      <c r="C36" s="174"/>
      <c r="D36" s="174"/>
      <c r="E36" s="174"/>
      <c r="F36" s="174"/>
      <c r="G36" s="174"/>
      <c r="H36" s="174"/>
      <c r="I36" s="174"/>
      <c r="J36" s="174"/>
      <c r="L36" s="167"/>
      <c r="M36" s="167"/>
      <c r="N36" s="168"/>
    </row>
    <row r="37" spans="1:14" ht="12" customHeight="1">
      <c r="A37" s="20">
        <v>9</v>
      </c>
      <c r="B37" s="174"/>
      <c r="C37" s="174"/>
      <c r="D37" s="174"/>
      <c r="E37" s="174"/>
      <c r="F37" s="174"/>
      <c r="G37" s="174"/>
      <c r="H37" s="174"/>
      <c r="I37" s="174"/>
      <c r="J37" s="174"/>
      <c r="L37" s="167"/>
      <c r="M37" s="167"/>
      <c r="N37" s="168"/>
    </row>
    <row r="38" spans="1:14" ht="12" customHeight="1">
      <c r="A38" s="20">
        <v>10</v>
      </c>
      <c r="B38" s="174"/>
      <c r="C38" s="174"/>
      <c r="D38" s="174"/>
      <c r="E38" s="174"/>
      <c r="F38" s="174"/>
      <c r="G38" s="174"/>
      <c r="H38" s="174"/>
      <c r="I38" s="174"/>
      <c r="J38" s="174"/>
      <c r="L38" s="167"/>
      <c r="M38" s="167"/>
      <c r="N38" s="168"/>
    </row>
    <row r="39" spans="1:14" ht="12" customHeight="1" thickBot="1">
      <c r="A39" s="197" t="s">
        <v>58</v>
      </c>
      <c r="B39" s="198"/>
      <c r="C39" s="198"/>
      <c r="D39" s="198"/>
      <c r="E39" s="198"/>
      <c r="F39" s="198"/>
      <c r="G39" s="198"/>
      <c r="H39" s="198"/>
      <c r="I39" s="198"/>
      <c r="J39" s="198"/>
      <c r="K39" s="21"/>
      <c r="L39" s="50"/>
      <c r="M39" s="50"/>
      <c r="N39" s="51"/>
    </row>
    <row r="40" spans="1:14" ht="9" customHeight="1">
      <c r="A40" s="52"/>
      <c r="B40" s="4"/>
      <c r="C40" s="4"/>
      <c r="D40" s="4"/>
      <c r="E40" s="4"/>
      <c r="F40" s="4"/>
      <c r="G40" s="4"/>
      <c r="H40" s="4"/>
      <c r="I40" s="4"/>
      <c r="J40" s="4"/>
      <c r="L40" s="4"/>
      <c r="M40" s="53"/>
      <c r="N40" s="53"/>
    </row>
    <row r="41" spans="1:14" ht="12" customHeight="1">
      <c r="A41" s="161" t="s">
        <v>64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4"/>
    </row>
    <row r="42" spans="1:14" ht="12" customHeight="1">
      <c r="A42" s="171" t="s">
        <v>63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4"/>
    </row>
    <row r="43" spans="1:14" ht="12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4"/>
    </row>
    <row r="44" spans="1:14" ht="12" customHeight="1">
      <c r="A44" s="199"/>
      <c r="B44" s="199"/>
      <c r="C44" s="199"/>
      <c r="D44" s="199"/>
      <c r="E44" s="85"/>
      <c r="F44" s="88"/>
      <c r="G44" s="85"/>
      <c r="H44" s="85"/>
      <c r="I44" s="85"/>
      <c r="J44" s="85"/>
      <c r="K44" s="85"/>
      <c r="L44" s="85"/>
      <c r="M44" s="85"/>
      <c r="N44" s="4"/>
    </row>
    <row r="45" spans="1:14" ht="12.75" customHeight="1">
      <c r="A45" s="183" t="s">
        <v>35</v>
      </c>
      <c r="B45" s="183"/>
      <c r="C45" s="183"/>
      <c r="D45" s="183"/>
      <c r="E45" s="86"/>
      <c r="F45" s="87" t="s">
        <v>36</v>
      </c>
      <c r="G45" s="4"/>
      <c r="H45" s="4"/>
      <c r="I45" s="4"/>
      <c r="J45" s="4"/>
      <c r="K45" s="4"/>
      <c r="L45" s="4"/>
      <c r="M45" s="4"/>
      <c r="N45" s="4"/>
    </row>
    <row r="46" spans="1:14">
      <c r="A46" s="167"/>
      <c r="B46" s="167"/>
      <c r="C46" s="167"/>
      <c r="D46" s="167"/>
      <c r="F46" s="167"/>
      <c r="G46" s="173"/>
      <c r="H46" s="173"/>
      <c r="I46" s="173"/>
      <c r="J46" s="173"/>
      <c r="K46" s="4"/>
      <c r="L46" s="4"/>
      <c r="M46" s="4"/>
      <c r="N46" s="4"/>
    </row>
    <row r="47" spans="1:14">
      <c r="A47" s="171" t="s">
        <v>55</v>
      </c>
      <c r="B47" s="172"/>
      <c r="C47" s="172"/>
      <c r="D47" s="172"/>
      <c r="F47" s="161" t="s">
        <v>53</v>
      </c>
      <c r="G47" s="185"/>
      <c r="H47" s="185"/>
      <c r="I47" s="185"/>
      <c r="J47" s="185"/>
      <c r="K47" s="4"/>
      <c r="L47" s="4"/>
      <c r="M47" s="4"/>
      <c r="N47" s="4"/>
    </row>
    <row r="48" spans="1:14">
      <c r="A48" s="167"/>
      <c r="B48" s="167"/>
      <c r="C48" s="167"/>
      <c r="D48" s="167"/>
      <c r="F48" s="167"/>
      <c r="G48" s="167"/>
      <c r="H48" s="167"/>
      <c r="I48" s="167"/>
      <c r="J48" s="184"/>
      <c r="L48" s="167"/>
      <c r="M48" s="167"/>
      <c r="N48" s="167"/>
    </row>
    <row r="49" spans="1:35">
      <c r="A49" s="171" t="s">
        <v>104</v>
      </c>
      <c r="B49" s="171"/>
      <c r="C49" s="171"/>
      <c r="D49" s="85"/>
      <c r="F49" s="161" t="s">
        <v>77</v>
      </c>
      <c r="G49" s="162"/>
      <c r="H49" s="162"/>
      <c r="I49" s="162"/>
      <c r="L49" s="169" t="s">
        <v>76</v>
      </c>
      <c r="M49" s="170"/>
    </row>
    <row r="50" spans="1:35" ht="9.75" customHeight="1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</row>
    <row r="51" spans="1:35">
      <c r="A51" s="210" t="s">
        <v>59</v>
      </c>
      <c r="B51" s="210"/>
      <c r="E51" s="48"/>
      <c r="F51" s="67" t="s">
        <v>69</v>
      </c>
      <c r="G51" s="189" t="str">
        <f>IF(P10=0,"",IF(OR(P10="1567",P10="1731",P10="1804"),AI54,IF(OR(P10="1726",P10="1111"),AG54,AE54)))</f>
        <v/>
      </c>
      <c r="H51" s="189"/>
      <c r="I51" s="71" t="s">
        <v>70</v>
      </c>
      <c r="J51" s="192" t="str">
        <f>IF(P10=0,"",IF(OR(P10="1567",P10="1731",P10="1804"),AH54,IF(OR(P10="1726",P10="1111"),AF54,AD54)))</f>
        <v/>
      </c>
      <c r="K51" s="192"/>
      <c r="L51" s="68"/>
      <c r="M51" s="68"/>
      <c r="N51" s="68"/>
      <c r="Q51" s="70"/>
      <c r="AC51" s="123"/>
      <c r="AD51" s="124"/>
      <c r="AE51" s="124"/>
      <c r="AF51" s="76"/>
      <c r="AG51" s="125"/>
      <c r="AH51" s="146" t="s">
        <v>108</v>
      </c>
      <c r="AI51" s="126" t="str">
        <f>IF(Page1!E15="","",Page1!E15)</f>
        <v/>
      </c>
    </row>
    <row r="52" spans="1:35" ht="27.75" customHeight="1">
      <c r="A52" s="11"/>
      <c r="B52" s="193" t="s">
        <v>94</v>
      </c>
      <c r="C52" s="187"/>
      <c r="D52" s="187"/>
      <c r="E52" s="188"/>
      <c r="F52" s="69"/>
      <c r="G52" s="70"/>
      <c r="H52" s="70"/>
      <c r="I52" s="70"/>
      <c r="J52" s="70"/>
      <c r="K52" s="70"/>
      <c r="L52" s="70"/>
      <c r="M52" s="70"/>
      <c r="N52" s="70"/>
      <c r="AC52" s="127"/>
      <c r="AD52" s="128"/>
      <c r="AE52" s="128"/>
      <c r="AF52" s="128"/>
      <c r="AG52" s="128"/>
      <c r="AH52" s="134"/>
      <c r="AI52" s="134"/>
    </row>
    <row r="53" spans="1:35">
      <c r="A53" s="11"/>
      <c r="B53" s="47" t="s">
        <v>95</v>
      </c>
      <c r="E53" s="48"/>
      <c r="F53" s="69"/>
      <c r="G53" s="70"/>
      <c r="H53" s="70"/>
      <c r="I53" s="70"/>
      <c r="J53" s="70"/>
      <c r="K53" s="70"/>
      <c r="L53" s="70"/>
      <c r="M53" s="70"/>
      <c r="N53" s="70"/>
      <c r="AC53" s="127"/>
      <c r="AD53" s="142" t="s">
        <v>129</v>
      </c>
      <c r="AE53" s="143" t="s">
        <v>128</v>
      </c>
      <c r="AF53" s="142" t="s">
        <v>129</v>
      </c>
      <c r="AG53" s="143" t="s">
        <v>128</v>
      </c>
      <c r="AH53" s="142" t="s">
        <v>129</v>
      </c>
      <c r="AI53" s="143" t="s">
        <v>128</v>
      </c>
    </row>
    <row r="54" spans="1:35">
      <c r="A54" s="11"/>
      <c r="B54" s="187" t="s">
        <v>60</v>
      </c>
      <c r="C54" s="187"/>
      <c r="D54" s="187"/>
      <c r="E54" s="188"/>
      <c r="F54" s="69"/>
      <c r="G54" s="70"/>
      <c r="H54" s="70"/>
      <c r="I54" s="70"/>
      <c r="J54" s="70"/>
      <c r="K54" s="70"/>
      <c r="L54" s="70"/>
      <c r="M54" s="70"/>
      <c r="N54" s="70"/>
      <c r="AC54" s="127"/>
      <c r="AD54" s="129" t="e">
        <f>VLOOKUP($AI$51,$AC$56:$AI$129,2)</f>
        <v>#N/A</v>
      </c>
      <c r="AE54" s="129" t="e">
        <f>VLOOKUP($AI$51,$AC$56:$AI$129,3)</f>
        <v>#N/A</v>
      </c>
      <c r="AF54" s="129" t="e">
        <f>VLOOKUP($AI$51,$AC$56:$AI$129,4)</f>
        <v>#N/A</v>
      </c>
      <c r="AG54" s="129" t="e">
        <f>VLOOKUP($AI$51,$AC$56:$AI$129,5)</f>
        <v>#N/A</v>
      </c>
      <c r="AH54" s="129" t="e">
        <f>VLOOKUP($AI$51,$AC$56:$AI$129,6)</f>
        <v>#N/A</v>
      </c>
      <c r="AI54" s="129" t="e">
        <f>VLOOKUP($AI$51,$AC$56:$AI$129,7)</f>
        <v>#N/A</v>
      </c>
    </row>
    <row r="55" spans="1:35" ht="17.25" customHeight="1">
      <c r="A55" s="11"/>
      <c r="B55" s="11"/>
      <c r="E55" s="48"/>
      <c r="F55" s="69"/>
      <c r="G55" s="70"/>
      <c r="H55" s="70"/>
      <c r="I55" s="70"/>
      <c r="J55" s="70"/>
      <c r="K55" s="70"/>
      <c r="L55" s="70"/>
      <c r="M55" s="70"/>
      <c r="N55" s="70"/>
      <c r="AC55" s="130" t="s">
        <v>109</v>
      </c>
      <c r="AD55" s="205" t="s">
        <v>110</v>
      </c>
      <c r="AE55" s="206"/>
      <c r="AF55" s="205" t="s">
        <v>111</v>
      </c>
      <c r="AG55" s="207"/>
      <c r="AH55" s="208" t="s">
        <v>112</v>
      </c>
      <c r="AI55" s="208"/>
    </row>
    <row r="56" spans="1:35" ht="18" customHeight="1">
      <c r="A56" s="190" t="s">
        <v>84</v>
      </c>
      <c r="B56" s="191"/>
      <c r="C56" s="191"/>
      <c r="D56" s="191"/>
      <c r="E56" s="48"/>
      <c r="F56" s="70"/>
      <c r="G56" s="70"/>
      <c r="H56" s="70"/>
      <c r="I56" s="70"/>
      <c r="J56" s="70"/>
      <c r="K56" s="70"/>
      <c r="L56" s="70"/>
      <c r="M56" s="70"/>
      <c r="N56" s="70"/>
      <c r="AC56" s="131">
        <v>41182</v>
      </c>
      <c r="AD56" s="132">
        <v>463</v>
      </c>
      <c r="AE56" s="132">
        <v>39095</v>
      </c>
      <c r="AF56" s="132">
        <v>464</v>
      </c>
      <c r="AG56" s="144">
        <v>39097</v>
      </c>
      <c r="AH56" s="132">
        <v>464</v>
      </c>
      <c r="AI56" s="132">
        <v>39098</v>
      </c>
    </row>
    <row r="57" spans="1:35">
      <c r="A57" s="186" t="s">
        <v>138</v>
      </c>
      <c r="B57" s="186"/>
      <c r="C57" s="186"/>
      <c r="D57" s="186"/>
      <c r="AC57" s="131">
        <v>41274</v>
      </c>
      <c r="AD57" s="132">
        <v>463</v>
      </c>
      <c r="AE57" s="132">
        <v>39095</v>
      </c>
      <c r="AF57" s="132">
        <v>464</v>
      </c>
      <c r="AG57" s="144">
        <v>39097</v>
      </c>
      <c r="AH57" s="132">
        <v>464</v>
      </c>
      <c r="AI57" s="132">
        <v>39098</v>
      </c>
    </row>
    <row r="58" spans="1:35">
      <c r="A58" s="11"/>
      <c r="B58" s="45"/>
      <c r="D58" s="46"/>
      <c r="F58" s="47"/>
      <c r="AC58" s="133">
        <v>41364</v>
      </c>
      <c r="AD58" s="132">
        <v>463</v>
      </c>
      <c r="AE58" s="132">
        <v>39095</v>
      </c>
      <c r="AF58" s="132">
        <v>464</v>
      </c>
      <c r="AG58" s="144">
        <v>39097</v>
      </c>
      <c r="AH58" s="132">
        <v>464</v>
      </c>
      <c r="AI58" s="132">
        <v>39098</v>
      </c>
    </row>
    <row r="59" spans="1:35">
      <c r="A59" s="11"/>
      <c r="B59" s="45"/>
      <c r="D59" s="46"/>
      <c r="AC59" s="133">
        <v>41455</v>
      </c>
      <c r="AD59" s="132">
        <v>463</v>
      </c>
      <c r="AE59" s="132">
        <v>39095</v>
      </c>
      <c r="AF59" s="132">
        <v>464</v>
      </c>
      <c r="AG59" s="144">
        <v>39097</v>
      </c>
      <c r="AH59" s="132">
        <v>464</v>
      </c>
      <c r="AI59" s="132">
        <v>39098</v>
      </c>
    </row>
    <row r="60" spans="1:35">
      <c r="A60" s="11"/>
      <c r="B60" s="45"/>
      <c r="D60" s="46"/>
      <c r="AC60" s="133">
        <v>41547</v>
      </c>
      <c r="AD60" s="132">
        <v>463</v>
      </c>
      <c r="AE60" s="132">
        <v>39095</v>
      </c>
      <c r="AF60" s="132">
        <v>464</v>
      </c>
      <c r="AG60" s="144">
        <v>39097</v>
      </c>
      <c r="AH60" s="132">
        <v>464</v>
      </c>
      <c r="AI60" s="132">
        <v>39098</v>
      </c>
    </row>
    <row r="61" spans="1:35">
      <c r="A61" s="11"/>
      <c r="B61" s="45"/>
      <c r="D61" s="46"/>
      <c r="AC61" s="133">
        <v>41639</v>
      </c>
      <c r="AD61" s="132">
        <v>463</v>
      </c>
      <c r="AE61" s="132">
        <v>39095</v>
      </c>
      <c r="AF61" s="132">
        <v>464</v>
      </c>
      <c r="AG61" s="144">
        <v>39097</v>
      </c>
      <c r="AH61" s="132">
        <v>464</v>
      </c>
      <c r="AI61" s="132">
        <v>39098</v>
      </c>
    </row>
    <row r="62" spans="1:35">
      <c r="A62" s="11"/>
      <c r="B62" s="45"/>
      <c r="D62" s="46"/>
      <c r="AC62" s="133">
        <v>41729</v>
      </c>
      <c r="AD62" s="132">
        <v>463</v>
      </c>
      <c r="AE62" s="132">
        <v>39095</v>
      </c>
      <c r="AF62" s="132">
        <v>465</v>
      </c>
      <c r="AG62" s="144">
        <v>39097</v>
      </c>
      <c r="AH62" s="132">
        <v>466</v>
      </c>
      <c r="AI62" s="132">
        <v>39098</v>
      </c>
    </row>
    <row r="63" spans="1:35">
      <c r="A63" s="11"/>
      <c r="AC63" s="133">
        <v>41820</v>
      </c>
      <c r="AD63" s="132">
        <v>463</v>
      </c>
      <c r="AE63" s="132">
        <v>39095</v>
      </c>
      <c r="AF63" s="132">
        <v>465</v>
      </c>
      <c r="AG63" s="144">
        <v>39097</v>
      </c>
      <c r="AH63" s="132">
        <v>466</v>
      </c>
      <c r="AI63" s="132">
        <v>39098</v>
      </c>
    </row>
    <row r="64" spans="1:35">
      <c r="A64" s="11"/>
      <c r="B64" s="11"/>
      <c r="C64" s="11"/>
      <c r="D64" s="11"/>
      <c r="E64" s="11"/>
      <c r="AC64" s="133">
        <v>41912</v>
      </c>
      <c r="AD64" s="132">
        <v>463</v>
      </c>
      <c r="AE64" s="132">
        <v>39095</v>
      </c>
      <c r="AF64" s="132">
        <v>465</v>
      </c>
      <c r="AG64" s="144">
        <v>39097</v>
      </c>
      <c r="AH64" s="132">
        <v>466</v>
      </c>
      <c r="AI64" s="132">
        <v>39098</v>
      </c>
    </row>
    <row r="65" spans="1:35">
      <c r="B65" s="11"/>
      <c r="C65" s="11"/>
      <c r="D65" s="11"/>
      <c r="E65" s="11"/>
      <c r="AC65" s="133">
        <v>42004</v>
      </c>
      <c r="AD65" s="132">
        <v>463</v>
      </c>
      <c r="AE65" s="132">
        <v>39095</v>
      </c>
      <c r="AF65" s="132">
        <v>465</v>
      </c>
      <c r="AG65" s="144">
        <v>39097</v>
      </c>
      <c r="AH65" s="132">
        <v>466</v>
      </c>
      <c r="AI65" s="132">
        <v>39098</v>
      </c>
    </row>
    <row r="66" spans="1:35">
      <c r="A66" s="12"/>
      <c r="AC66" s="133">
        <v>42094</v>
      </c>
      <c r="AD66" s="132">
        <v>463</v>
      </c>
      <c r="AE66" s="132">
        <v>39095</v>
      </c>
      <c r="AF66" s="132">
        <v>467</v>
      </c>
      <c r="AG66" s="144">
        <v>39097</v>
      </c>
      <c r="AH66" s="132">
        <v>466</v>
      </c>
      <c r="AI66" s="132">
        <v>39098</v>
      </c>
    </row>
    <row r="67" spans="1:35">
      <c r="AC67" s="133">
        <v>42185</v>
      </c>
      <c r="AD67" s="132">
        <v>463</v>
      </c>
      <c r="AE67" s="132">
        <v>39095</v>
      </c>
      <c r="AF67" s="132">
        <v>467</v>
      </c>
      <c r="AG67" s="144">
        <v>39097</v>
      </c>
      <c r="AH67" s="132">
        <v>466</v>
      </c>
      <c r="AI67" s="132">
        <v>39098</v>
      </c>
    </row>
    <row r="68" spans="1:35">
      <c r="AC68" s="133">
        <v>42277</v>
      </c>
      <c r="AD68" s="132">
        <v>463</v>
      </c>
      <c r="AE68" s="132">
        <v>39095</v>
      </c>
      <c r="AF68" s="132">
        <v>467</v>
      </c>
      <c r="AG68" s="144">
        <v>39097</v>
      </c>
      <c r="AH68" s="132">
        <v>466</v>
      </c>
      <c r="AI68" s="132">
        <v>39098</v>
      </c>
    </row>
    <row r="69" spans="1:35">
      <c r="AC69" s="133">
        <v>42369</v>
      </c>
      <c r="AD69" s="132">
        <v>463</v>
      </c>
      <c r="AE69" s="132">
        <v>39095</v>
      </c>
      <c r="AF69" s="132">
        <v>467</v>
      </c>
      <c r="AG69" s="144">
        <v>39097</v>
      </c>
      <c r="AH69" s="132">
        <v>466</v>
      </c>
      <c r="AI69" s="132">
        <v>39098</v>
      </c>
    </row>
    <row r="70" spans="1:35">
      <c r="AC70" s="133">
        <v>42460</v>
      </c>
      <c r="AD70" s="132">
        <v>463</v>
      </c>
      <c r="AE70" s="132">
        <v>39095</v>
      </c>
      <c r="AF70" s="132">
        <v>467</v>
      </c>
      <c r="AG70" s="144">
        <v>39097</v>
      </c>
      <c r="AH70" s="132">
        <v>466</v>
      </c>
      <c r="AI70" s="132">
        <v>39098</v>
      </c>
    </row>
    <row r="71" spans="1:35">
      <c r="AC71" s="133">
        <v>42551</v>
      </c>
      <c r="AD71" s="132">
        <v>463</v>
      </c>
      <c r="AE71" s="132">
        <v>39095</v>
      </c>
      <c r="AF71" s="132">
        <v>467</v>
      </c>
      <c r="AG71" s="144">
        <v>39097</v>
      </c>
      <c r="AH71" s="132">
        <v>466</v>
      </c>
      <c r="AI71" s="132">
        <v>39098</v>
      </c>
    </row>
    <row r="72" spans="1:35">
      <c r="AC72" s="133">
        <v>42643</v>
      </c>
      <c r="AD72" s="132">
        <v>463</v>
      </c>
      <c r="AE72" s="132">
        <v>39095</v>
      </c>
      <c r="AF72" s="132">
        <v>467</v>
      </c>
      <c r="AG72" s="144">
        <v>39097</v>
      </c>
      <c r="AH72" s="132">
        <v>466</v>
      </c>
      <c r="AI72" s="132">
        <v>39098</v>
      </c>
    </row>
    <row r="73" spans="1:35">
      <c r="AC73" s="133">
        <v>42735</v>
      </c>
      <c r="AD73" s="132">
        <v>463</v>
      </c>
      <c r="AE73" s="132">
        <v>39095</v>
      </c>
      <c r="AF73" s="132">
        <v>467</v>
      </c>
      <c r="AG73" s="144">
        <v>39097</v>
      </c>
      <c r="AH73" s="132">
        <v>466</v>
      </c>
      <c r="AI73" s="132">
        <v>39098</v>
      </c>
    </row>
    <row r="74" spans="1:35">
      <c r="AC74" s="133">
        <v>42825</v>
      </c>
      <c r="AD74" s="132">
        <v>468</v>
      </c>
      <c r="AE74" s="132">
        <v>39095</v>
      </c>
      <c r="AF74" s="132">
        <v>469</v>
      </c>
      <c r="AG74" s="144">
        <v>39097</v>
      </c>
      <c r="AH74" s="132">
        <v>470</v>
      </c>
      <c r="AI74" s="132">
        <v>39098</v>
      </c>
    </row>
    <row r="75" spans="1:35">
      <c r="AC75" s="133">
        <v>42916</v>
      </c>
      <c r="AD75" s="132">
        <v>468</v>
      </c>
      <c r="AE75" s="132">
        <v>39095</v>
      </c>
      <c r="AF75" s="132">
        <v>469</v>
      </c>
      <c r="AG75" s="144">
        <v>39097</v>
      </c>
      <c r="AH75" s="132">
        <v>470</v>
      </c>
      <c r="AI75" s="132">
        <v>39098</v>
      </c>
    </row>
    <row r="76" spans="1:35">
      <c r="AC76" s="133">
        <v>43008</v>
      </c>
      <c r="AD76" s="132">
        <v>468</v>
      </c>
      <c r="AE76" s="132">
        <v>39095</v>
      </c>
      <c r="AF76" s="132">
        <v>469</v>
      </c>
      <c r="AG76" s="144">
        <v>39097</v>
      </c>
      <c r="AH76" s="132">
        <v>470</v>
      </c>
      <c r="AI76" s="132">
        <v>39098</v>
      </c>
    </row>
    <row r="77" spans="1:35">
      <c r="AC77" s="133">
        <v>43100</v>
      </c>
      <c r="AD77" s="132">
        <v>468</v>
      </c>
      <c r="AE77" s="132">
        <v>39095</v>
      </c>
      <c r="AF77" s="132">
        <v>469</v>
      </c>
      <c r="AG77" s="144">
        <v>39097</v>
      </c>
      <c r="AH77" s="132">
        <v>470</v>
      </c>
      <c r="AI77" s="132">
        <v>39098</v>
      </c>
    </row>
    <row r="78" spans="1:35">
      <c r="AC78" s="133">
        <v>43190</v>
      </c>
      <c r="AD78" s="132">
        <v>473</v>
      </c>
      <c r="AE78" s="132">
        <v>39095</v>
      </c>
      <c r="AF78" s="132">
        <v>474</v>
      </c>
      <c r="AG78" s="144">
        <v>39097</v>
      </c>
      <c r="AH78" s="132">
        <v>475</v>
      </c>
      <c r="AI78" s="132">
        <v>39098</v>
      </c>
    </row>
    <row r="79" spans="1:35">
      <c r="AC79" s="133">
        <v>43281</v>
      </c>
      <c r="AD79" s="132">
        <v>473</v>
      </c>
      <c r="AE79" s="132">
        <v>39095</v>
      </c>
      <c r="AF79" s="132">
        <v>474</v>
      </c>
      <c r="AG79" s="144">
        <v>39097</v>
      </c>
      <c r="AH79" s="132">
        <v>475</v>
      </c>
      <c r="AI79" s="132">
        <v>39098</v>
      </c>
    </row>
    <row r="80" spans="1:35">
      <c r="AC80" s="133">
        <v>43373</v>
      </c>
      <c r="AD80" s="132">
        <v>473</v>
      </c>
      <c r="AE80" s="132">
        <v>39095</v>
      </c>
      <c r="AF80" s="132">
        <v>474</v>
      </c>
      <c r="AG80" s="144">
        <v>39097</v>
      </c>
      <c r="AH80" s="132">
        <v>475</v>
      </c>
      <c r="AI80" s="132">
        <v>39098</v>
      </c>
    </row>
    <row r="81" spans="29:35">
      <c r="AC81" s="133">
        <v>43465</v>
      </c>
      <c r="AD81" s="132">
        <v>473</v>
      </c>
      <c r="AE81" s="132">
        <v>39095</v>
      </c>
      <c r="AF81" s="132">
        <v>474</v>
      </c>
      <c r="AG81" s="144">
        <v>39097</v>
      </c>
      <c r="AH81" s="132">
        <v>475</v>
      </c>
      <c r="AI81" s="132">
        <v>39098</v>
      </c>
    </row>
    <row r="82" spans="29:35">
      <c r="AC82" s="133">
        <v>43555</v>
      </c>
      <c r="AD82" s="132">
        <v>473</v>
      </c>
      <c r="AE82" s="132">
        <v>39095</v>
      </c>
      <c r="AF82" s="132">
        <v>474</v>
      </c>
      <c r="AG82" s="144">
        <v>39097</v>
      </c>
      <c r="AH82" s="132">
        <v>475</v>
      </c>
      <c r="AI82" s="132">
        <v>39098</v>
      </c>
    </row>
    <row r="83" spans="29:35">
      <c r="AC83" s="133">
        <v>43646</v>
      </c>
      <c r="AD83" s="132">
        <v>473</v>
      </c>
      <c r="AE83" s="132">
        <v>39095</v>
      </c>
      <c r="AF83" s="132">
        <v>474</v>
      </c>
      <c r="AG83" s="144">
        <v>39097</v>
      </c>
      <c r="AH83" s="132">
        <v>475</v>
      </c>
      <c r="AI83" s="132">
        <v>39098</v>
      </c>
    </row>
    <row r="84" spans="29:35">
      <c r="AC84" s="133">
        <v>43738</v>
      </c>
      <c r="AD84" s="132">
        <v>473</v>
      </c>
      <c r="AE84" s="132">
        <v>39095</v>
      </c>
      <c r="AF84" s="132">
        <v>474</v>
      </c>
      <c r="AG84" s="144">
        <v>39097</v>
      </c>
      <c r="AH84" s="132">
        <v>475</v>
      </c>
      <c r="AI84" s="132">
        <v>39098</v>
      </c>
    </row>
    <row r="85" spans="29:35">
      <c r="AC85" s="133">
        <v>43830</v>
      </c>
      <c r="AD85" s="132">
        <v>473</v>
      </c>
      <c r="AE85" s="132">
        <v>39095</v>
      </c>
      <c r="AF85" s="132">
        <v>474</v>
      </c>
      <c r="AG85" s="144">
        <v>39097</v>
      </c>
      <c r="AH85" s="132">
        <v>475</v>
      </c>
      <c r="AI85" s="132">
        <v>39098</v>
      </c>
    </row>
    <row r="86" spans="29:35">
      <c r="AC86" s="133">
        <v>43921</v>
      </c>
      <c r="AD86" s="132">
        <v>473</v>
      </c>
      <c r="AE86" s="132">
        <v>39099</v>
      </c>
      <c r="AF86" s="132">
        <v>474</v>
      </c>
      <c r="AG86" s="144">
        <v>39100</v>
      </c>
      <c r="AH86" s="132">
        <v>475</v>
      </c>
      <c r="AI86" s="132">
        <v>39101</v>
      </c>
    </row>
    <row r="87" spans="29:35">
      <c r="AC87" s="133">
        <v>44012</v>
      </c>
      <c r="AD87" s="132">
        <v>473</v>
      </c>
      <c r="AE87" s="132">
        <v>39099</v>
      </c>
      <c r="AF87" s="132">
        <v>474</v>
      </c>
      <c r="AG87" s="144">
        <v>39100</v>
      </c>
      <c r="AH87" s="132">
        <v>475</v>
      </c>
      <c r="AI87" s="132">
        <v>39101</v>
      </c>
    </row>
    <row r="88" spans="29:35">
      <c r="AC88" s="133">
        <v>44104</v>
      </c>
      <c r="AD88" s="132">
        <v>473</v>
      </c>
      <c r="AE88" s="132">
        <v>39099</v>
      </c>
      <c r="AF88" s="132">
        <v>474</v>
      </c>
      <c r="AG88" s="144">
        <v>39100</v>
      </c>
      <c r="AH88" s="132">
        <v>475</v>
      </c>
      <c r="AI88" s="132">
        <v>39101</v>
      </c>
    </row>
    <row r="89" spans="29:35">
      <c r="AC89" s="133">
        <v>44196</v>
      </c>
      <c r="AD89" s="132">
        <v>473</v>
      </c>
      <c r="AE89" s="132">
        <v>39099</v>
      </c>
      <c r="AF89" s="132">
        <v>474</v>
      </c>
      <c r="AG89" s="144">
        <v>39100</v>
      </c>
      <c r="AH89" s="132">
        <v>475</v>
      </c>
      <c r="AI89" s="132">
        <v>39101</v>
      </c>
    </row>
    <row r="90" spans="29:35">
      <c r="AC90" s="133">
        <v>44286</v>
      </c>
      <c r="AD90" s="132">
        <v>473</v>
      </c>
      <c r="AE90" s="132">
        <v>39102</v>
      </c>
      <c r="AF90" s="132">
        <v>474</v>
      </c>
      <c r="AG90" s="144">
        <v>39103</v>
      </c>
      <c r="AH90" s="132">
        <v>475</v>
      </c>
      <c r="AI90" s="132">
        <v>39104</v>
      </c>
    </row>
    <row r="91" spans="29:35">
      <c r="AC91" s="133">
        <v>44377</v>
      </c>
      <c r="AD91" s="132">
        <v>473</v>
      </c>
      <c r="AE91" s="132">
        <v>39102</v>
      </c>
      <c r="AF91" s="132">
        <v>474</v>
      </c>
      <c r="AG91" s="144">
        <v>39103</v>
      </c>
      <c r="AH91" s="132">
        <v>475</v>
      </c>
      <c r="AI91" s="132">
        <v>39104</v>
      </c>
    </row>
    <row r="92" spans="29:35">
      <c r="AC92" s="133">
        <v>44469</v>
      </c>
      <c r="AD92" s="132">
        <v>473</v>
      </c>
      <c r="AE92" s="132">
        <v>39102</v>
      </c>
      <c r="AF92" s="132">
        <v>474</v>
      </c>
      <c r="AG92" s="144">
        <v>39103</v>
      </c>
      <c r="AH92" s="132">
        <v>475</v>
      </c>
      <c r="AI92" s="132">
        <v>39104</v>
      </c>
    </row>
    <row r="93" spans="29:35">
      <c r="AC93" s="133">
        <v>44561</v>
      </c>
      <c r="AD93" s="132">
        <v>473</v>
      </c>
      <c r="AE93" s="132">
        <v>39102</v>
      </c>
      <c r="AF93" s="132">
        <v>474</v>
      </c>
      <c r="AG93" s="144">
        <v>39103</v>
      </c>
      <c r="AH93" s="132">
        <v>475</v>
      </c>
      <c r="AI93" s="132">
        <v>39104</v>
      </c>
    </row>
    <row r="94" spans="29:35">
      <c r="AC94" s="133">
        <v>44651</v>
      </c>
      <c r="AD94" s="132">
        <v>473</v>
      </c>
      <c r="AE94" s="132">
        <v>39105</v>
      </c>
      <c r="AF94" s="132">
        <v>474</v>
      </c>
      <c r="AG94" s="144">
        <v>39106</v>
      </c>
      <c r="AH94" s="132">
        <v>475</v>
      </c>
      <c r="AI94" s="132">
        <v>39107</v>
      </c>
    </row>
    <row r="95" spans="29:35">
      <c r="AC95" s="133">
        <v>44742</v>
      </c>
      <c r="AD95" s="132">
        <v>473</v>
      </c>
      <c r="AE95" s="132">
        <v>39105</v>
      </c>
      <c r="AF95" s="132">
        <v>474</v>
      </c>
      <c r="AG95" s="144">
        <v>39106</v>
      </c>
      <c r="AH95" s="132">
        <v>475</v>
      </c>
      <c r="AI95" s="132">
        <v>39107</v>
      </c>
    </row>
    <row r="96" spans="29:35">
      <c r="AC96" s="133">
        <v>44834</v>
      </c>
      <c r="AD96" s="132">
        <v>473</v>
      </c>
      <c r="AE96" s="132">
        <v>39105</v>
      </c>
      <c r="AF96" s="132">
        <v>474</v>
      </c>
      <c r="AG96" s="144">
        <v>39106</v>
      </c>
      <c r="AH96" s="132">
        <v>475</v>
      </c>
      <c r="AI96" s="132">
        <v>39107</v>
      </c>
    </row>
    <row r="97" spans="29:35">
      <c r="AC97" s="133">
        <v>44926</v>
      </c>
      <c r="AD97" s="132">
        <v>473</v>
      </c>
      <c r="AE97" s="132">
        <v>39105</v>
      </c>
      <c r="AF97" s="132">
        <v>474</v>
      </c>
      <c r="AG97" s="144">
        <v>39106</v>
      </c>
      <c r="AH97" s="132">
        <v>475</v>
      </c>
      <c r="AI97" s="132">
        <v>39107</v>
      </c>
    </row>
    <row r="98" spans="29:35">
      <c r="AC98" s="133">
        <v>45016</v>
      </c>
      <c r="AD98" s="132">
        <v>473</v>
      </c>
      <c r="AE98" s="132">
        <v>39105</v>
      </c>
      <c r="AF98" s="132">
        <v>474</v>
      </c>
      <c r="AG98" s="144">
        <v>39106</v>
      </c>
      <c r="AH98" s="132">
        <v>475</v>
      </c>
      <c r="AI98" s="132">
        <v>39107</v>
      </c>
    </row>
    <row r="99" spans="29:35">
      <c r="AC99" s="133">
        <v>45107</v>
      </c>
      <c r="AD99" s="132">
        <v>473</v>
      </c>
      <c r="AE99" s="132">
        <v>39105</v>
      </c>
      <c r="AF99" s="132">
        <v>474</v>
      </c>
      <c r="AG99" s="144">
        <v>39106</v>
      </c>
      <c r="AH99" s="132">
        <v>475</v>
      </c>
      <c r="AI99" s="132">
        <v>39107</v>
      </c>
    </row>
    <row r="100" spans="29:35">
      <c r="AC100" s="133">
        <v>45199</v>
      </c>
      <c r="AD100" s="132">
        <v>473</v>
      </c>
      <c r="AE100" s="132">
        <v>39105</v>
      </c>
      <c r="AF100" s="132">
        <v>474</v>
      </c>
      <c r="AG100" s="144">
        <v>39106</v>
      </c>
      <c r="AH100" s="132">
        <v>475</v>
      </c>
      <c r="AI100" s="132">
        <v>39107</v>
      </c>
    </row>
    <row r="101" spans="29:35">
      <c r="AC101" s="133">
        <v>45291</v>
      </c>
      <c r="AD101" s="132">
        <v>473</v>
      </c>
      <c r="AE101" s="132">
        <v>39105</v>
      </c>
      <c r="AF101" s="132">
        <v>474</v>
      </c>
      <c r="AG101" s="144">
        <v>39106</v>
      </c>
      <c r="AH101" s="132">
        <v>475</v>
      </c>
      <c r="AI101" s="132">
        <v>39107</v>
      </c>
    </row>
    <row r="102" spans="29:35">
      <c r="AC102" s="133">
        <v>45382</v>
      </c>
      <c r="AD102" s="132">
        <v>473</v>
      </c>
      <c r="AE102" s="132">
        <v>39105</v>
      </c>
      <c r="AF102" s="132">
        <v>474</v>
      </c>
      <c r="AG102" s="144">
        <v>39106</v>
      </c>
      <c r="AH102" s="132">
        <v>475</v>
      </c>
      <c r="AI102" s="132">
        <v>39107</v>
      </c>
    </row>
    <row r="103" spans="29:35">
      <c r="AC103" s="133">
        <v>45473</v>
      </c>
      <c r="AD103" s="132">
        <v>473</v>
      </c>
      <c r="AE103" s="132">
        <v>39105</v>
      </c>
      <c r="AF103" s="132">
        <v>474</v>
      </c>
      <c r="AG103" s="144">
        <v>39106</v>
      </c>
      <c r="AH103" s="132">
        <v>475</v>
      </c>
      <c r="AI103" s="132">
        <v>39107</v>
      </c>
    </row>
    <row r="104" spans="29:35">
      <c r="AC104" s="133">
        <v>45565</v>
      </c>
      <c r="AD104" s="132">
        <v>473</v>
      </c>
      <c r="AE104" s="132">
        <v>39105</v>
      </c>
      <c r="AF104" s="132">
        <v>474</v>
      </c>
      <c r="AG104" s="144">
        <v>39106</v>
      </c>
      <c r="AH104" s="132">
        <v>475</v>
      </c>
      <c r="AI104" s="132">
        <v>39107</v>
      </c>
    </row>
    <row r="105" spans="29:35">
      <c r="AC105" s="133">
        <v>45657</v>
      </c>
      <c r="AD105" s="132">
        <v>473</v>
      </c>
      <c r="AE105" s="132">
        <v>39105</v>
      </c>
      <c r="AF105" s="132">
        <v>474</v>
      </c>
      <c r="AG105" s="144">
        <v>39106</v>
      </c>
      <c r="AH105" s="132">
        <v>475</v>
      </c>
      <c r="AI105" s="132">
        <v>39107</v>
      </c>
    </row>
    <row r="106" spans="29:35">
      <c r="AC106" s="133">
        <v>45747</v>
      </c>
      <c r="AD106" s="132"/>
      <c r="AE106" s="132"/>
      <c r="AF106" s="132"/>
      <c r="AG106" s="144"/>
      <c r="AH106" s="134"/>
      <c r="AI106" s="134"/>
    </row>
    <row r="107" spans="29:35">
      <c r="AC107" s="133">
        <v>45838</v>
      </c>
      <c r="AD107" s="132"/>
      <c r="AE107" s="132"/>
      <c r="AF107" s="132"/>
      <c r="AG107" s="144"/>
      <c r="AH107" s="134"/>
      <c r="AI107" s="134"/>
    </row>
    <row r="108" spans="29:35">
      <c r="AC108" s="133">
        <v>45930</v>
      </c>
      <c r="AD108" s="132"/>
      <c r="AE108" s="132"/>
      <c r="AF108" s="132"/>
      <c r="AG108" s="144"/>
      <c r="AH108" s="134"/>
      <c r="AI108" s="134"/>
    </row>
    <row r="109" spans="29:35">
      <c r="AC109" s="133">
        <v>46022</v>
      </c>
      <c r="AD109" s="134"/>
      <c r="AE109" s="134"/>
      <c r="AF109" s="132"/>
      <c r="AG109" s="144"/>
      <c r="AH109" s="134"/>
      <c r="AI109" s="134"/>
    </row>
    <row r="110" spans="29:35">
      <c r="AC110" s="133">
        <v>46112</v>
      </c>
      <c r="AD110" s="134"/>
      <c r="AE110" s="134"/>
      <c r="AF110" s="134"/>
      <c r="AG110" s="145"/>
      <c r="AH110" s="134"/>
      <c r="AI110" s="134"/>
    </row>
    <row r="111" spans="29:35">
      <c r="AC111" s="133">
        <v>46203</v>
      </c>
      <c r="AD111" s="134"/>
      <c r="AE111" s="134"/>
      <c r="AF111" s="134"/>
      <c r="AG111" s="145"/>
      <c r="AH111" s="134"/>
      <c r="AI111" s="134"/>
    </row>
    <row r="112" spans="29:35">
      <c r="AC112" s="133">
        <v>46295</v>
      </c>
      <c r="AD112" s="134"/>
      <c r="AE112" s="134"/>
      <c r="AF112" s="134"/>
      <c r="AG112" s="145"/>
      <c r="AH112" s="134"/>
      <c r="AI112" s="134"/>
    </row>
    <row r="113" spans="29:35">
      <c r="AC113" s="133">
        <v>46387</v>
      </c>
      <c r="AD113" s="134"/>
      <c r="AE113" s="134"/>
      <c r="AF113" s="134"/>
      <c r="AG113" s="145"/>
      <c r="AH113" s="134"/>
      <c r="AI113" s="134"/>
    </row>
    <row r="114" spans="29:35">
      <c r="AC114" s="133">
        <v>46477</v>
      </c>
      <c r="AD114" s="134"/>
      <c r="AE114" s="134"/>
      <c r="AF114" s="134"/>
      <c r="AG114" s="145"/>
      <c r="AH114" s="134"/>
      <c r="AI114" s="134"/>
    </row>
    <row r="115" spans="29:35">
      <c r="AC115" s="133">
        <v>46568</v>
      </c>
      <c r="AD115" s="134"/>
      <c r="AE115" s="134"/>
      <c r="AF115" s="134"/>
      <c r="AG115" s="145"/>
      <c r="AH115" s="134"/>
      <c r="AI115" s="134"/>
    </row>
    <row r="116" spans="29:35">
      <c r="AC116" s="133">
        <v>46660</v>
      </c>
      <c r="AD116" s="134"/>
      <c r="AE116" s="134"/>
      <c r="AF116" s="134"/>
      <c r="AG116" s="145"/>
      <c r="AH116" s="134"/>
      <c r="AI116" s="134"/>
    </row>
    <row r="117" spans="29:35">
      <c r="AC117" s="133">
        <v>46752</v>
      </c>
      <c r="AD117" s="134"/>
      <c r="AE117" s="134"/>
      <c r="AF117" s="134"/>
      <c r="AG117" s="145"/>
      <c r="AH117" s="134"/>
      <c r="AI117" s="134"/>
    </row>
    <row r="118" spans="29:35">
      <c r="AC118" s="133">
        <v>46843</v>
      </c>
      <c r="AD118" s="134"/>
      <c r="AE118" s="134"/>
      <c r="AF118" s="134"/>
      <c r="AG118" s="145"/>
      <c r="AH118" s="134"/>
      <c r="AI118" s="134"/>
    </row>
    <row r="119" spans="29:35">
      <c r="AC119" s="133">
        <v>46934</v>
      </c>
      <c r="AD119" s="134"/>
      <c r="AE119" s="134"/>
      <c r="AF119" s="134"/>
      <c r="AG119" s="145"/>
      <c r="AH119" s="134"/>
      <c r="AI119" s="134"/>
    </row>
    <row r="120" spans="29:35">
      <c r="AC120" s="133">
        <v>47026</v>
      </c>
      <c r="AD120" s="134"/>
      <c r="AE120" s="134"/>
      <c r="AF120" s="134"/>
      <c r="AG120" s="145"/>
      <c r="AH120" s="134"/>
      <c r="AI120" s="134"/>
    </row>
    <row r="121" spans="29:35">
      <c r="AC121" s="133">
        <v>47118</v>
      </c>
      <c r="AD121" s="134"/>
      <c r="AE121" s="134"/>
      <c r="AF121" s="134"/>
      <c r="AG121" s="145"/>
      <c r="AH121" s="134"/>
      <c r="AI121" s="134"/>
    </row>
    <row r="122" spans="29:35">
      <c r="AC122" s="133">
        <v>47208</v>
      </c>
      <c r="AD122" s="134"/>
      <c r="AE122" s="134"/>
      <c r="AF122" s="134"/>
      <c r="AG122" s="145"/>
      <c r="AH122" s="134"/>
      <c r="AI122" s="134"/>
    </row>
    <row r="123" spans="29:35">
      <c r="AC123" s="133">
        <v>47299</v>
      </c>
      <c r="AD123" s="134"/>
      <c r="AE123" s="134"/>
      <c r="AF123" s="134"/>
      <c r="AG123" s="145"/>
      <c r="AH123" s="134"/>
      <c r="AI123" s="134"/>
    </row>
    <row r="124" spans="29:35">
      <c r="AC124" s="133">
        <v>47391</v>
      </c>
      <c r="AD124" s="134"/>
      <c r="AE124" s="134"/>
      <c r="AF124" s="134"/>
      <c r="AG124" s="145"/>
      <c r="AH124" s="134"/>
      <c r="AI124" s="134"/>
    </row>
    <row r="125" spans="29:35">
      <c r="AC125" s="133">
        <v>47483</v>
      </c>
      <c r="AD125" s="134"/>
      <c r="AE125" s="134"/>
      <c r="AF125" s="134"/>
      <c r="AG125" s="145"/>
      <c r="AH125" s="134"/>
      <c r="AI125" s="134"/>
    </row>
    <row r="126" spans="29:35">
      <c r="AC126" s="133">
        <v>47573</v>
      </c>
      <c r="AD126" s="134"/>
      <c r="AE126" s="134"/>
      <c r="AF126" s="134"/>
      <c r="AG126" s="145"/>
      <c r="AH126" s="134"/>
      <c r="AI126" s="134"/>
    </row>
    <row r="127" spans="29:35">
      <c r="AC127" s="133">
        <v>47664</v>
      </c>
      <c r="AD127" s="134"/>
      <c r="AE127" s="134"/>
      <c r="AF127" s="134"/>
      <c r="AG127" s="145"/>
      <c r="AH127" s="134"/>
      <c r="AI127" s="134"/>
    </row>
    <row r="128" spans="29:35">
      <c r="AC128" s="133">
        <v>47756</v>
      </c>
      <c r="AD128" s="134"/>
      <c r="AE128" s="134"/>
      <c r="AF128" s="134"/>
      <c r="AG128" s="145"/>
      <c r="AH128" s="134"/>
      <c r="AI128" s="134"/>
    </row>
    <row r="129" spans="29:35">
      <c r="AC129" s="133">
        <v>47848</v>
      </c>
      <c r="AD129" s="134"/>
      <c r="AE129" s="134"/>
      <c r="AF129" s="134"/>
      <c r="AG129" s="145"/>
      <c r="AH129" s="134"/>
      <c r="AI129" s="134"/>
    </row>
  </sheetData>
  <sheetProtection sheet="1" objects="1" scenarios="1"/>
  <mergeCells count="56">
    <mergeCell ref="AD55:AE55"/>
    <mergeCell ref="AF55:AG55"/>
    <mergeCell ref="AH55:AI55"/>
    <mergeCell ref="A50:N50"/>
    <mergeCell ref="A51:B51"/>
    <mergeCell ref="E1:M1"/>
    <mergeCell ref="L38:N38"/>
    <mergeCell ref="E12:M14"/>
    <mergeCell ref="A46:D46"/>
    <mergeCell ref="L34:N34"/>
    <mergeCell ref="L35:N35"/>
    <mergeCell ref="B36:J36"/>
    <mergeCell ref="A39:J39"/>
    <mergeCell ref="A42:M42"/>
    <mergeCell ref="A44:D44"/>
    <mergeCell ref="L32:N32"/>
    <mergeCell ref="L33:N33"/>
    <mergeCell ref="L37:N37"/>
    <mergeCell ref="L28:N28"/>
    <mergeCell ref="A28:J28"/>
    <mergeCell ref="B35:J35"/>
    <mergeCell ref="A57:D57"/>
    <mergeCell ref="B54:E54"/>
    <mergeCell ref="G51:H51"/>
    <mergeCell ref="A56:D56"/>
    <mergeCell ref="J51:K51"/>
    <mergeCell ref="B52:E52"/>
    <mergeCell ref="B38:J38"/>
    <mergeCell ref="B30:J30"/>
    <mergeCell ref="A45:D45"/>
    <mergeCell ref="F48:J48"/>
    <mergeCell ref="F47:J47"/>
    <mergeCell ref="P15:S15"/>
    <mergeCell ref="P17:S17"/>
    <mergeCell ref="P21:S21"/>
    <mergeCell ref="B31:J31"/>
    <mergeCell ref="A27:N27"/>
    <mergeCell ref="B29:J29"/>
    <mergeCell ref="L29:N29"/>
    <mergeCell ref="L31:N31"/>
    <mergeCell ref="F49:I49"/>
    <mergeCell ref="A25:N25"/>
    <mergeCell ref="A26:N26"/>
    <mergeCell ref="L30:N30"/>
    <mergeCell ref="L49:M49"/>
    <mergeCell ref="A47:D47"/>
    <mergeCell ref="L36:N36"/>
    <mergeCell ref="A49:C49"/>
    <mergeCell ref="A48:D48"/>
    <mergeCell ref="F46:J46"/>
    <mergeCell ref="B37:J37"/>
    <mergeCell ref="B32:J32"/>
    <mergeCell ref="B34:J34"/>
    <mergeCell ref="B33:J33"/>
    <mergeCell ref="A41:M41"/>
    <mergeCell ref="L48:N48"/>
  </mergeCells>
  <phoneticPr fontId="0" type="noConversion"/>
  <dataValidations xWindow="227" yWindow="242" count="1">
    <dataValidation allowBlank="1" showInputMessage="1" showErrorMessage="1" promptTitle="ERM" prompt="The correct ERM is essential for accurate calculation of the assessment. If you need to verify your ERM, have your authorized representative contact the Workers' Compensation Division, (503) 947-7810." sqref="D7" xr:uid="{00000000-0002-0000-0600-000000000000}"/>
  </dataValidations>
  <pageMargins left="0.67" right="0.42" top="0.63" bottom="0.31" header="0.43" footer="0.43"/>
  <pageSetup orientation="portrait" horizontalDpi="4294967292" r:id="rId1"/>
  <headerFooter alignWithMargins="0">
    <oddHeader>&amp;L&amp;"Arial,Bold"Page 2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AH514"/>
  <sheetViews>
    <sheetView workbookViewId="0">
      <selection activeCell="A2" sqref="A2"/>
    </sheetView>
  </sheetViews>
  <sheetFormatPr defaultRowHeight="12.75"/>
  <cols>
    <col min="1" max="14" width="9.140625" style="54"/>
    <col min="15" max="15" width="9.140625" style="114"/>
    <col min="16" max="23" width="11.42578125" style="54" customWidth="1"/>
    <col min="24" max="24" width="9.140625" style="54"/>
    <col min="25" max="25" width="11.140625" style="54" customWidth="1"/>
    <col min="26" max="33" width="9.140625" style="54"/>
    <col min="34" max="34" width="9.140625" style="55"/>
    <col min="35" max="16384" width="9.140625" style="54"/>
  </cols>
  <sheetData>
    <row r="1" spans="1:33" ht="38.25">
      <c r="A1" s="107" t="s">
        <v>135</v>
      </c>
      <c r="B1" s="108" t="s">
        <v>136</v>
      </c>
      <c r="C1" s="107" t="s">
        <v>130</v>
      </c>
      <c r="D1" s="108" t="s">
        <v>131</v>
      </c>
      <c r="E1" s="107" t="s">
        <v>125</v>
      </c>
      <c r="F1" s="108" t="s">
        <v>126</v>
      </c>
      <c r="G1" s="107" t="s">
        <v>119</v>
      </c>
      <c r="H1" s="108" t="s">
        <v>120</v>
      </c>
      <c r="I1" s="107" t="s">
        <v>116</v>
      </c>
      <c r="J1" s="108" t="s">
        <v>117</v>
      </c>
      <c r="K1" s="107" t="s">
        <v>113</v>
      </c>
      <c r="L1" s="108" t="s">
        <v>114</v>
      </c>
      <c r="M1" s="107" t="s">
        <v>105</v>
      </c>
      <c r="N1" s="108" t="s">
        <v>106</v>
      </c>
      <c r="O1" s="72"/>
      <c r="P1" s="56" t="s">
        <v>65</v>
      </c>
      <c r="Q1" s="109" t="s">
        <v>137</v>
      </c>
      <c r="R1" s="109" t="s">
        <v>132</v>
      </c>
      <c r="S1" s="109" t="s">
        <v>127</v>
      </c>
      <c r="T1" s="109" t="s">
        <v>121</v>
      </c>
      <c r="U1" s="109" t="s">
        <v>118</v>
      </c>
      <c r="V1" s="109" t="s">
        <v>115</v>
      </c>
      <c r="W1" s="109" t="s">
        <v>107</v>
      </c>
      <c r="X1" s="56" t="s">
        <v>66</v>
      </c>
      <c r="AA1" s="63"/>
    </row>
    <row r="2" spans="1:33">
      <c r="A2" s="135">
        <v>5</v>
      </c>
      <c r="B2" s="140">
        <v>2.27</v>
      </c>
      <c r="C2" s="135">
        <v>5</v>
      </c>
      <c r="D2" s="140">
        <v>2.35</v>
      </c>
      <c r="E2" s="135">
        <v>5</v>
      </c>
      <c r="F2" s="140">
        <v>2.48</v>
      </c>
      <c r="G2" s="135">
        <v>5</v>
      </c>
      <c r="H2" s="136">
        <v>1.93</v>
      </c>
      <c r="I2" s="135">
        <v>5</v>
      </c>
      <c r="J2" s="136">
        <v>1.93</v>
      </c>
      <c r="K2" s="121">
        <v>5</v>
      </c>
      <c r="L2" s="118">
        <v>2.0699999999999998</v>
      </c>
      <c r="M2" s="121">
        <v>5</v>
      </c>
      <c r="N2" s="118">
        <v>2.2599999999999998</v>
      </c>
      <c r="P2" s="59">
        <f>Page1!A19</f>
        <v>0</v>
      </c>
      <c r="Q2" s="55">
        <f>SUMIF($A$2:$A$600,P2,$B$2:$B$600)</f>
        <v>0</v>
      </c>
      <c r="R2" s="55">
        <f>SUMIF($C$2:$C$600,P2,$D$2:$D$600)</f>
        <v>0</v>
      </c>
      <c r="S2" s="55">
        <f>SUMIF($E$2:$E$600,P2,$F$2:$F$600)</f>
        <v>0</v>
      </c>
      <c r="T2" s="55">
        <f>SUMIF($G$2:$G$600,P2,$H$2:$H$600)</f>
        <v>0</v>
      </c>
      <c r="U2" s="55">
        <f t="shared" ref="U2:U33" si="0">SUMIF($I$2:$I$600,P2,$J$2:$J$600)</f>
        <v>0</v>
      </c>
      <c r="V2" s="55">
        <f t="shared" ref="V2:V33" si="1">SUMIF($K$2:$K$600,P2,$L$2:$L$600)</f>
        <v>0</v>
      </c>
      <c r="W2" s="55">
        <f t="shared" ref="W2:W33" si="2">SUMIF($M$2:$M$600,P2,$N$2:$N$600)</f>
        <v>0</v>
      </c>
      <c r="X2" s="55">
        <f>IF($Y$4=2024,Q2,IF($Y$4=2023,R2,IF(Y$4=2022,S2,IF($Y$4=2021,T2,IF($Y$4=2020,U2,IF($Y$4=2019,V2,IF($Y$4=2018,W2,0)))))))</f>
        <v>0</v>
      </c>
      <c r="Y2" s="63">
        <f>Page1!E15</f>
        <v>0</v>
      </c>
      <c r="AA2" s="63">
        <v>43282</v>
      </c>
      <c r="AG2" s="55"/>
    </row>
    <row r="3" spans="1:33">
      <c r="A3" s="135">
        <v>8</v>
      </c>
      <c r="B3" s="140">
        <v>1.85</v>
      </c>
      <c r="C3" s="135">
        <v>8</v>
      </c>
      <c r="D3" s="140">
        <v>1.81</v>
      </c>
      <c r="E3" s="135">
        <v>8</v>
      </c>
      <c r="F3" s="140">
        <v>2.0699999999999998</v>
      </c>
      <c r="G3" s="135">
        <v>8</v>
      </c>
      <c r="H3" s="136">
        <v>1.6</v>
      </c>
      <c r="I3" s="135">
        <v>8</v>
      </c>
      <c r="J3" s="136">
        <v>1.6</v>
      </c>
      <c r="K3" s="121">
        <v>8</v>
      </c>
      <c r="L3" s="118">
        <v>1.82</v>
      </c>
      <c r="M3" s="121">
        <v>8</v>
      </c>
      <c r="N3" s="118">
        <v>2.0199999999999996</v>
      </c>
      <c r="P3" s="59">
        <f>Page1!A20</f>
        <v>0</v>
      </c>
      <c r="Q3" s="55">
        <f t="shared" ref="Q3:Q66" si="3">SUMIF($A$2:$A$600,P3,$B$2:$B$600)</f>
        <v>0</v>
      </c>
      <c r="R3" s="55">
        <f t="shared" ref="R3:R66" si="4">SUMIF($C$2:$C$600,P3,$D$2:$D$600)</f>
        <v>0</v>
      </c>
      <c r="S3" s="55">
        <f t="shared" ref="S3:S66" si="5">SUMIF($E$2:$E$600,P3,$F$2:$F$600)</f>
        <v>0</v>
      </c>
      <c r="T3" s="55">
        <f t="shared" ref="T3:T66" si="6">SUMIF($G$2:$G$600,P3,$H$2:$H$600)</f>
        <v>0</v>
      </c>
      <c r="U3" s="55">
        <f t="shared" si="0"/>
        <v>0</v>
      </c>
      <c r="V3" s="55">
        <f t="shared" si="1"/>
        <v>0</v>
      </c>
      <c r="W3" s="55">
        <f t="shared" si="2"/>
        <v>0</v>
      </c>
      <c r="X3" s="55">
        <f t="shared" ref="X3:X66" si="7">IF($Y$4=2024,Q3,IF($Y$4=2023,R3,IF(Y$4=2022,S3,IF($Y$4=2021,T3,IF($Y$4=2020,U3,IF($Y$4=2019,V3,IF($Y$4=2018,W3,0)))))))</f>
        <v>0</v>
      </c>
      <c r="AA3" s="63">
        <v>43647</v>
      </c>
      <c r="AG3" s="55"/>
    </row>
    <row r="4" spans="1:33">
      <c r="A4" s="135">
        <v>16</v>
      </c>
      <c r="B4" s="140">
        <v>3.44</v>
      </c>
      <c r="C4" s="135">
        <v>16</v>
      </c>
      <c r="D4" s="140">
        <v>3.38</v>
      </c>
      <c r="E4" s="135">
        <v>16</v>
      </c>
      <c r="F4" s="140">
        <v>3.46</v>
      </c>
      <c r="G4" s="135">
        <v>16</v>
      </c>
      <c r="H4" s="136">
        <v>2.89</v>
      </c>
      <c r="I4" s="135">
        <v>16</v>
      </c>
      <c r="J4" s="136">
        <v>2.89</v>
      </c>
      <c r="K4" s="121">
        <v>16</v>
      </c>
      <c r="L4" s="118">
        <v>3.03</v>
      </c>
      <c r="M4" s="121">
        <v>16</v>
      </c>
      <c r="N4" s="118">
        <v>3.38</v>
      </c>
      <c r="P4" s="59">
        <f>Page1!A21</f>
        <v>0</v>
      </c>
      <c r="Q4" s="55">
        <f t="shared" si="3"/>
        <v>0</v>
      </c>
      <c r="R4" s="55">
        <f t="shared" si="4"/>
        <v>0</v>
      </c>
      <c r="S4" s="55">
        <f t="shared" si="5"/>
        <v>0</v>
      </c>
      <c r="T4" s="55">
        <f t="shared" si="6"/>
        <v>0</v>
      </c>
      <c r="U4" s="55">
        <f t="shared" si="0"/>
        <v>0</v>
      </c>
      <c r="V4" s="55">
        <f t="shared" si="1"/>
        <v>0</v>
      </c>
      <c r="W4" s="55">
        <f t="shared" si="2"/>
        <v>0</v>
      </c>
      <c r="X4" s="55">
        <f t="shared" si="7"/>
        <v>0</v>
      </c>
      <c r="Y4" s="54">
        <f>IF(AND(Y2&gt;AA2,Y2&lt;AA3),2019,IF(AND(Y2&gt;AA3,Y2&lt;AA4),2020,IF(AND(Y2&gt;AA4,Y2&lt;AA5),2021,IF(AND(Y2&gt;AA5,Y2&lt;AA6),2022,IF(AND(Y2&gt;AA6,Y2&lt;AA7),2023,IF(AND(Y2&gt;AA7,Y2&lt;AA8),2024,IF(AND(Y2&gt;AA8,Y2&lt;AA9),2025,0)))))))</f>
        <v>0</v>
      </c>
      <c r="AA4" s="63">
        <v>44013</v>
      </c>
      <c r="AG4" s="55"/>
    </row>
    <row r="5" spans="1:33">
      <c r="A5" s="135">
        <v>34</v>
      </c>
      <c r="B5" s="140">
        <v>3.49</v>
      </c>
      <c r="C5" s="135">
        <v>34</v>
      </c>
      <c r="D5" s="140">
        <v>2.99</v>
      </c>
      <c r="E5" s="135">
        <v>34</v>
      </c>
      <c r="F5" s="140">
        <v>2.98</v>
      </c>
      <c r="G5" s="135">
        <v>34</v>
      </c>
      <c r="H5" s="136">
        <v>1.94</v>
      </c>
      <c r="I5" s="135">
        <v>34</v>
      </c>
      <c r="J5" s="136">
        <v>1.94</v>
      </c>
      <c r="K5" s="121">
        <v>34</v>
      </c>
      <c r="L5" s="118">
        <v>2.0299999999999998</v>
      </c>
      <c r="M5" s="121">
        <v>34</v>
      </c>
      <c r="N5" s="118">
        <v>2.34</v>
      </c>
      <c r="P5" s="59">
        <f>Page1!A22</f>
        <v>0</v>
      </c>
      <c r="Q5" s="55">
        <f t="shared" si="3"/>
        <v>0</v>
      </c>
      <c r="R5" s="55">
        <f t="shared" si="4"/>
        <v>0</v>
      </c>
      <c r="S5" s="55">
        <f t="shared" si="5"/>
        <v>0</v>
      </c>
      <c r="T5" s="55">
        <f t="shared" si="6"/>
        <v>0</v>
      </c>
      <c r="U5" s="55">
        <f t="shared" si="0"/>
        <v>0</v>
      </c>
      <c r="V5" s="55">
        <f t="shared" si="1"/>
        <v>0</v>
      </c>
      <c r="W5" s="55">
        <f t="shared" si="2"/>
        <v>0</v>
      </c>
      <c r="X5" s="55">
        <f t="shared" si="7"/>
        <v>0</v>
      </c>
      <c r="AA5" s="63">
        <v>44378</v>
      </c>
      <c r="AG5" s="55"/>
    </row>
    <row r="6" spans="1:33">
      <c r="A6" s="135">
        <v>35</v>
      </c>
      <c r="B6" s="140">
        <v>1.59</v>
      </c>
      <c r="C6" s="135">
        <v>35</v>
      </c>
      <c r="D6" s="140">
        <v>1.63</v>
      </c>
      <c r="E6" s="135">
        <v>35</v>
      </c>
      <c r="F6" s="140">
        <v>1.83</v>
      </c>
      <c r="G6" s="135">
        <v>35</v>
      </c>
      <c r="H6" s="136">
        <v>1.37</v>
      </c>
      <c r="I6" s="135">
        <v>35</v>
      </c>
      <c r="J6" s="136">
        <v>1.37</v>
      </c>
      <c r="K6" s="121">
        <v>35</v>
      </c>
      <c r="L6" s="118">
        <v>1.45</v>
      </c>
      <c r="M6" s="121">
        <v>35</v>
      </c>
      <c r="N6" s="118">
        <v>1.57</v>
      </c>
      <c r="P6" s="59">
        <f>Page1!A23</f>
        <v>0</v>
      </c>
      <c r="Q6" s="55">
        <f t="shared" si="3"/>
        <v>0</v>
      </c>
      <c r="R6" s="55">
        <f t="shared" si="4"/>
        <v>0</v>
      </c>
      <c r="S6" s="55">
        <f t="shared" si="5"/>
        <v>0</v>
      </c>
      <c r="T6" s="55">
        <f t="shared" si="6"/>
        <v>0</v>
      </c>
      <c r="U6" s="55">
        <f t="shared" si="0"/>
        <v>0</v>
      </c>
      <c r="V6" s="55">
        <f t="shared" si="1"/>
        <v>0</v>
      </c>
      <c r="W6" s="55">
        <f t="shared" si="2"/>
        <v>0</v>
      </c>
      <c r="X6" s="55">
        <f t="shared" si="7"/>
        <v>0</v>
      </c>
      <c r="AA6" s="63">
        <v>44743</v>
      </c>
      <c r="AG6" s="55"/>
    </row>
    <row r="7" spans="1:33">
      <c r="A7" s="135">
        <v>36</v>
      </c>
      <c r="B7" s="140">
        <v>3.56</v>
      </c>
      <c r="C7" s="135">
        <v>36</v>
      </c>
      <c r="D7" s="140">
        <v>3.25</v>
      </c>
      <c r="E7" s="135">
        <v>36</v>
      </c>
      <c r="F7" s="140">
        <v>3.76</v>
      </c>
      <c r="G7" s="135">
        <v>36</v>
      </c>
      <c r="H7" s="136">
        <v>2.93</v>
      </c>
      <c r="I7" s="135">
        <v>36</v>
      </c>
      <c r="J7" s="136">
        <v>2.93</v>
      </c>
      <c r="K7" s="121">
        <v>36</v>
      </c>
      <c r="L7" s="118">
        <v>3.24</v>
      </c>
      <c r="M7" s="121">
        <v>36</v>
      </c>
      <c r="N7" s="118">
        <v>3.5799999999999996</v>
      </c>
      <c r="P7" s="59">
        <f>Page1!A24</f>
        <v>0</v>
      </c>
      <c r="Q7" s="55">
        <f t="shared" si="3"/>
        <v>0</v>
      </c>
      <c r="R7" s="55">
        <f t="shared" si="4"/>
        <v>0</v>
      </c>
      <c r="S7" s="55">
        <f t="shared" si="5"/>
        <v>0</v>
      </c>
      <c r="T7" s="55">
        <f t="shared" si="6"/>
        <v>0</v>
      </c>
      <c r="U7" s="55">
        <f t="shared" si="0"/>
        <v>0</v>
      </c>
      <c r="V7" s="55">
        <f t="shared" si="1"/>
        <v>0</v>
      </c>
      <c r="W7" s="55">
        <f t="shared" si="2"/>
        <v>0</v>
      </c>
      <c r="X7" s="55">
        <f t="shared" si="7"/>
        <v>0</v>
      </c>
      <c r="AA7" s="63">
        <v>45108</v>
      </c>
      <c r="AG7" s="55"/>
    </row>
    <row r="8" spans="1:33">
      <c r="A8" s="135">
        <v>37</v>
      </c>
      <c r="B8" s="140">
        <v>3.79</v>
      </c>
      <c r="C8" s="135">
        <v>37</v>
      </c>
      <c r="D8" s="140">
        <v>3.64</v>
      </c>
      <c r="E8" s="135">
        <v>37</v>
      </c>
      <c r="F8" s="140">
        <v>3.82</v>
      </c>
      <c r="G8" s="135">
        <v>37</v>
      </c>
      <c r="H8" s="136">
        <v>3.1</v>
      </c>
      <c r="I8" s="135">
        <v>37</v>
      </c>
      <c r="J8" s="136">
        <v>3.1</v>
      </c>
      <c r="K8" s="121">
        <v>37</v>
      </c>
      <c r="L8" s="118">
        <v>3.18</v>
      </c>
      <c r="M8" s="121">
        <v>37</v>
      </c>
      <c r="N8" s="118">
        <v>3.7399999999999998</v>
      </c>
      <c r="P8" s="59">
        <f>Page1!A25</f>
        <v>0</v>
      </c>
      <c r="Q8" s="55">
        <f t="shared" si="3"/>
        <v>0</v>
      </c>
      <c r="R8" s="55">
        <f t="shared" si="4"/>
        <v>0</v>
      </c>
      <c r="S8" s="55">
        <f t="shared" si="5"/>
        <v>0</v>
      </c>
      <c r="T8" s="55">
        <f t="shared" si="6"/>
        <v>0</v>
      </c>
      <c r="U8" s="55">
        <f t="shared" si="0"/>
        <v>0</v>
      </c>
      <c r="V8" s="55">
        <f t="shared" si="1"/>
        <v>0</v>
      </c>
      <c r="W8" s="55">
        <f t="shared" si="2"/>
        <v>0</v>
      </c>
      <c r="X8" s="55">
        <f t="shared" si="7"/>
        <v>0</v>
      </c>
      <c r="AA8" s="63">
        <v>45474</v>
      </c>
      <c r="AG8" s="55"/>
    </row>
    <row r="9" spans="1:33">
      <c r="A9" s="135">
        <v>42</v>
      </c>
      <c r="B9" s="140">
        <v>4.12</v>
      </c>
      <c r="C9" s="135">
        <v>42</v>
      </c>
      <c r="D9" s="140">
        <v>3.96</v>
      </c>
      <c r="E9" s="135">
        <v>42</v>
      </c>
      <c r="F9" s="140">
        <v>4.55</v>
      </c>
      <c r="G9" s="135">
        <v>42</v>
      </c>
      <c r="H9" s="136">
        <v>3.32</v>
      </c>
      <c r="I9" s="135">
        <v>42</v>
      </c>
      <c r="J9" s="136">
        <v>3.32</v>
      </c>
      <c r="K9" s="121">
        <v>42</v>
      </c>
      <c r="L9" s="118">
        <v>3.74</v>
      </c>
      <c r="M9" s="121">
        <v>42</v>
      </c>
      <c r="N9" s="118">
        <v>4.25</v>
      </c>
      <c r="P9" s="59">
        <f>Page1!A26</f>
        <v>0</v>
      </c>
      <c r="Q9" s="55">
        <f t="shared" si="3"/>
        <v>0</v>
      </c>
      <c r="R9" s="55">
        <f t="shared" si="4"/>
        <v>0</v>
      </c>
      <c r="S9" s="55">
        <f t="shared" si="5"/>
        <v>0</v>
      </c>
      <c r="T9" s="55">
        <f t="shared" si="6"/>
        <v>0</v>
      </c>
      <c r="U9" s="55">
        <f t="shared" si="0"/>
        <v>0</v>
      </c>
      <c r="V9" s="55">
        <f t="shared" si="1"/>
        <v>0</v>
      </c>
      <c r="W9" s="55">
        <f t="shared" si="2"/>
        <v>0</v>
      </c>
      <c r="X9" s="55">
        <f t="shared" si="7"/>
        <v>0</v>
      </c>
      <c r="AA9" s="63">
        <v>45839</v>
      </c>
      <c r="AG9" s="55"/>
    </row>
    <row r="10" spans="1:33">
      <c r="A10" s="135">
        <v>50</v>
      </c>
      <c r="B10" s="140">
        <v>3.62</v>
      </c>
      <c r="C10" s="135">
        <v>50</v>
      </c>
      <c r="D10" s="140">
        <v>3.52</v>
      </c>
      <c r="E10" s="135">
        <v>50</v>
      </c>
      <c r="F10" s="140">
        <v>3.92</v>
      </c>
      <c r="G10" s="135">
        <v>50</v>
      </c>
      <c r="H10" s="136">
        <v>2.65</v>
      </c>
      <c r="I10" s="135">
        <v>50</v>
      </c>
      <c r="J10" s="136">
        <v>2.65</v>
      </c>
      <c r="K10" s="121">
        <v>50</v>
      </c>
      <c r="L10" s="118">
        <v>2.83</v>
      </c>
      <c r="M10" s="121">
        <v>50</v>
      </c>
      <c r="N10" s="118">
        <v>3.1399999999999997</v>
      </c>
      <c r="P10" s="59">
        <f>Page1!A27</f>
        <v>0</v>
      </c>
      <c r="Q10" s="55">
        <f t="shared" si="3"/>
        <v>0</v>
      </c>
      <c r="R10" s="55">
        <f t="shared" si="4"/>
        <v>0</v>
      </c>
      <c r="S10" s="55">
        <f t="shared" si="5"/>
        <v>0</v>
      </c>
      <c r="T10" s="55">
        <f t="shared" si="6"/>
        <v>0</v>
      </c>
      <c r="U10" s="55">
        <f t="shared" si="0"/>
        <v>0</v>
      </c>
      <c r="V10" s="55">
        <f t="shared" si="1"/>
        <v>0</v>
      </c>
      <c r="W10" s="55">
        <f t="shared" si="2"/>
        <v>0</v>
      </c>
      <c r="X10" s="55">
        <f t="shared" si="7"/>
        <v>0</v>
      </c>
      <c r="AA10" s="63"/>
      <c r="AG10" s="55"/>
    </row>
    <row r="11" spans="1:33">
      <c r="A11" s="135">
        <v>79</v>
      </c>
      <c r="B11" s="140">
        <v>2.0499999999999998</v>
      </c>
      <c r="C11" s="135">
        <v>79</v>
      </c>
      <c r="D11" s="140">
        <v>2.29</v>
      </c>
      <c r="E11" s="135">
        <v>79</v>
      </c>
      <c r="F11" s="140">
        <v>2.4900000000000002</v>
      </c>
      <c r="G11" s="135">
        <v>79</v>
      </c>
      <c r="H11" s="136">
        <v>2.0099999999999998</v>
      </c>
      <c r="I11" s="135">
        <v>79</v>
      </c>
      <c r="J11" s="136">
        <v>2.0099999999999998</v>
      </c>
      <c r="K11" s="121">
        <v>79</v>
      </c>
      <c r="L11" s="118">
        <v>2.37</v>
      </c>
      <c r="M11" s="121">
        <v>79</v>
      </c>
      <c r="N11" s="118">
        <v>2.82</v>
      </c>
      <c r="P11" s="59">
        <f>Page1!A28</f>
        <v>0</v>
      </c>
      <c r="Q11" s="55">
        <f t="shared" si="3"/>
        <v>0</v>
      </c>
      <c r="R11" s="55">
        <f t="shared" si="4"/>
        <v>0</v>
      </c>
      <c r="S11" s="55">
        <f t="shared" si="5"/>
        <v>0</v>
      </c>
      <c r="T11" s="55">
        <f t="shared" si="6"/>
        <v>0</v>
      </c>
      <c r="U11" s="55">
        <f t="shared" si="0"/>
        <v>0</v>
      </c>
      <c r="V11" s="55">
        <f t="shared" si="1"/>
        <v>0</v>
      </c>
      <c r="W11" s="55">
        <f t="shared" si="2"/>
        <v>0</v>
      </c>
      <c r="X11" s="55">
        <f t="shared" si="7"/>
        <v>0</v>
      </c>
      <c r="AG11" s="55"/>
    </row>
    <row r="12" spans="1:33">
      <c r="A12" s="135">
        <v>83</v>
      </c>
      <c r="B12" s="140">
        <v>6.55</v>
      </c>
      <c r="C12" s="135">
        <v>83</v>
      </c>
      <c r="D12" s="140">
        <v>6.86</v>
      </c>
      <c r="E12" s="135">
        <v>83</v>
      </c>
      <c r="F12" s="140">
        <v>6.77</v>
      </c>
      <c r="G12" s="135">
        <v>83</v>
      </c>
      <c r="H12" s="136">
        <v>5.91</v>
      </c>
      <c r="I12" s="135">
        <v>83</v>
      </c>
      <c r="J12" s="136">
        <v>5.91</v>
      </c>
      <c r="K12" s="121">
        <v>83</v>
      </c>
      <c r="L12" s="118">
        <v>7.68</v>
      </c>
      <c r="M12" s="121">
        <v>83</v>
      </c>
      <c r="N12" s="118">
        <v>9.0299999999999994</v>
      </c>
      <c r="P12" s="59">
        <f>Page1!A29</f>
        <v>0</v>
      </c>
      <c r="Q12" s="55">
        <f t="shared" si="3"/>
        <v>0</v>
      </c>
      <c r="R12" s="55">
        <f t="shared" si="4"/>
        <v>0</v>
      </c>
      <c r="S12" s="55">
        <f t="shared" si="5"/>
        <v>0</v>
      </c>
      <c r="T12" s="55">
        <f t="shared" si="6"/>
        <v>0</v>
      </c>
      <c r="U12" s="55">
        <f t="shared" si="0"/>
        <v>0</v>
      </c>
      <c r="V12" s="55">
        <f t="shared" si="1"/>
        <v>0</v>
      </c>
      <c r="W12" s="55">
        <f t="shared" si="2"/>
        <v>0</v>
      </c>
      <c r="X12" s="55">
        <f t="shared" si="7"/>
        <v>0</v>
      </c>
      <c r="AG12" s="55"/>
    </row>
    <row r="13" spans="1:33">
      <c r="A13" s="135">
        <v>106</v>
      </c>
      <c r="B13" s="140">
        <v>8.4600000000000009</v>
      </c>
      <c r="C13" s="135">
        <v>106</v>
      </c>
      <c r="D13" s="140">
        <v>8.9</v>
      </c>
      <c r="E13" s="135">
        <v>106</v>
      </c>
      <c r="F13" s="140">
        <v>9.39</v>
      </c>
      <c r="G13" s="135">
        <v>106</v>
      </c>
      <c r="H13" s="136">
        <v>6.58</v>
      </c>
      <c r="I13" s="135">
        <v>106</v>
      </c>
      <c r="J13" s="136">
        <v>6.58</v>
      </c>
      <c r="K13" s="121">
        <v>106</v>
      </c>
      <c r="L13" s="118">
        <v>7.28</v>
      </c>
      <c r="M13" s="121">
        <v>106</v>
      </c>
      <c r="N13" s="118">
        <v>8.36</v>
      </c>
      <c r="P13" s="59">
        <f>Page1!A30</f>
        <v>0</v>
      </c>
      <c r="Q13" s="55">
        <f t="shared" si="3"/>
        <v>0</v>
      </c>
      <c r="R13" s="55">
        <f t="shared" si="4"/>
        <v>0</v>
      </c>
      <c r="S13" s="55">
        <f t="shared" si="5"/>
        <v>0</v>
      </c>
      <c r="T13" s="55">
        <f t="shared" si="6"/>
        <v>0</v>
      </c>
      <c r="U13" s="55">
        <f t="shared" si="0"/>
        <v>0</v>
      </c>
      <c r="V13" s="55">
        <f t="shared" si="1"/>
        <v>0</v>
      </c>
      <c r="W13" s="55">
        <f t="shared" si="2"/>
        <v>0</v>
      </c>
      <c r="X13" s="55">
        <f t="shared" si="7"/>
        <v>0</v>
      </c>
      <c r="AG13" s="55"/>
    </row>
    <row r="14" spans="1:33">
      <c r="A14" s="135">
        <v>113</v>
      </c>
      <c r="B14" s="140">
        <v>2.82</v>
      </c>
      <c r="C14" s="135">
        <v>113</v>
      </c>
      <c r="D14" s="140">
        <v>2.75</v>
      </c>
      <c r="E14" s="135">
        <v>113</v>
      </c>
      <c r="F14" s="140">
        <v>2.75</v>
      </c>
      <c r="G14" s="135">
        <v>113</v>
      </c>
      <c r="H14" s="136">
        <v>2.11</v>
      </c>
      <c r="I14" s="135">
        <v>113</v>
      </c>
      <c r="J14" s="136">
        <v>2.11</v>
      </c>
      <c r="K14" s="121">
        <v>113</v>
      </c>
      <c r="L14" s="118">
        <v>2.4</v>
      </c>
      <c r="M14" s="121">
        <v>113</v>
      </c>
      <c r="N14" s="118">
        <v>3.1799999999999997</v>
      </c>
      <c r="P14" s="59">
        <f>Page1!A31</f>
        <v>0</v>
      </c>
      <c r="Q14" s="55">
        <f t="shared" si="3"/>
        <v>0</v>
      </c>
      <c r="R14" s="55">
        <f t="shared" si="4"/>
        <v>0</v>
      </c>
      <c r="S14" s="55">
        <f t="shared" si="5"/>
        <v>0</v>
      </c>
      <c r="T14" s="55">
        <f t="shared" si="6"/>
        <v>0</v>
      </c>
      <c r="U14" s="55">
        <f t="shared" si="0"/>
        <v>0</v>
      </c>
      <c r="V14" s="55">
        <f t="shared" si="1"/>
        <v>0</v>
      </c>
      <c r="W14" s="55">
        <f t="shared" si="2"/>
        <v>0</v>
      </c>
      <c r="X14" s="55">
        <f t="shared" si="7"/>
        <v>0</v>
      </c>
      <c r="AG14" s="55"/>
    </row>
    <row r="15" spans="1:33">
      <c r="A15" s="135">
        <v>117</v>
      </c>
      <c r="B15" s="140">
        <v>0.82</v>
      </c>
      <c r="C15" s="135">
        <v>117</v>
      </c>
      <c r="D15" s="140">
        <v>0.74</v>
      </c>
      <c r="E15" s="135">
        <v>117</v>
      </c>
      <c r="F15" s="140">
        <v>0.7</v>
      </c>
      <c r="G15" s="135">
        <v>117</v>
      </c>
      <c r="H15" s="136">
        <v>0.38</v>
      </c>
      <c r="I15" s="135">
        <v>117</v>
      </c>
      <c r="J15" s="136">
        <v>0.38</v>
      </c>
      <c r="K15" s="121">
        <v>117</v>
      </c>
      <c r="L15" s="118">
        <v>0.36</v>
      </c>
      <c r="M15" s="121">
        <v>117</v>
      </c>
      <c r="N15" s="118">
        <v>0.35000000000000003</v>
      </c>
      <c r="P15" s="59">
        <f>Page1!A32</f>
        <v>0</v>
      </c>
      <c r="Q15" s="55">
        <f t="shared" si="3"/>
        <v>0</v>
      </c>
      <c r="R15" s="55">
        <f t="shared" si="4"/>
        <v>0</v>
      </c>
      <c r="S15" s="55">
        <f t="shared" si="5"/>
        <v>0</v>
      </c>
      <c r="T15" s="55">
        <f t="shared" si="6"/>
        <v>0</v>
      </c>
      <c r="U15" s="55">
        <f t="shared" si="0"/>
        <v>0</v>
      </c>
      <c r="V15" s="55">
        <f t="shared" si="1"/>
        <v>0</v>
      </c>
      <c r="W15" s="55">
        <f t="shared" si="2"/>
        <v>0</v>
      </c>
      <c r="X15" s="55">
        <f t="shared" si="7"/>
        <v>0</v>
      </c>
      <c r="AG15" s="55"/>
    </row>
    <row r="16" spans="1:33">
      <c r="A16" s="135">
        <v>124</v>
      </c>
      <c r="B16" s="140">
        <v>4.29</v>
      </c>
      <c r="C16" s="135">
        <v>124</v>
      </c>
      <c r="D16" s="140">
        <v>4.3899999999999997</v>
      </c>
      <c r="E16" s="135">
        <v>124</v>
      </c>
      <c r="F16" s="140">
        <v>4.97</v>
      </c>
      <c r="G16" s="135">
        <v>124</v>
      </c>
      <c r="H16" s="136">
        <v>4.07</v>
      </c>
      <c r="I16" s="135">
        <v>124</v>
      </c>
      <c r="J16" s="136">
        <v>4.07</v>
      </c>
      <c r="K16" s="121">
        <v>124</v>
      </c>
      <c r="L16" s="118">
        <v>4.1399999999999997</v>
      </c>
      <c r="M16" s="121">
        <v>124</v>
      </c>
      <c r="N16" s="118">
        <v>5.12</v>
      </c>
      <c r="P16" s="59">
        <f>Page1!A33</f>
        <v>0</v>
      </c>
      <c r="Q16" s="55">
        <f t="shared" si="3"/>
        <v>0</v>
      </c>
      <c r="R16" s="55">
        <f t="shared" si="4"/>
        <v>0</v>
      </c>
      <c r="S16" s="55">
        <f t="shared" si="5"/>
        <v>0</v>
      </c>
      <c r="T16" s="55">
        <f t="shared" si="6"/>
        <v>0</v>
      </c>
      <c r="U16" s="55">
        <f t="shared" si="0"/>
        <v>0</v>
      </c>
      <c r="V16" s="55">
        <f t="shared" si="1"/>
        <v>0</v>
      </c>
      <c r="W16" s="55">
        <f t="shared" si="2"/>
        <v>0</v>
      </c>
      <c r="X16" s="55">
        <f t="shared" si="7"/>
        <v>0</v>
      </c>
      <c r="AG16" s="55"/>
    </row>
    <row r="17" spans="1:33">
      <c r="A17" s="135">
        <v>170</v>
      </c>
      <c r="B17" s="140">
        <v>1.91</v>
      </c>
      <c r="C17" s="135">
        <v>170</v>
      </c>
      <c r="D17" s="140">
        <v>1.92</v>
      </c>
      <c r="E17" s="135">
        <v>169</v>
      </c>
      <c r="F17" s="140">
        <v>6.77</v>
      </c>
      <c r="G17" s="135">
        <v>169</v>
      </c>
      <c r="H17" s="136">
        <v>4.28</v>
      </c>
      <c r="I17" s="135">
        <v>169</v>
      </c>
      <c r="J17" s="136">
        <v>4.28</v>
      </c>
      <c r="K17" s="121">
        <v>169</v>
      </c>
      <c r="L17" s="118">
        <v>5.07</v>
      </c>
      <c r="M17" s="121">
        <v>169</v>
      </c>
      <c r="N17" s="118">
        <v>4.93</v>
      </c>
      <c r="P17" s="59">
        <f>Page1!A34</f>
        <v>0</v>
      </c>
      <c r="Q17" s="55">
        <f t="shared" si="3"/>
        <v>0</v>
      </c>
      <c r="R17" s="55">
        <f t="shared" si="4"/>
        <v>0</v>
      </c>
      <c r="S17" s="55">
        <f t="shared" si="5"/>
        <v>0</v>
      </c>
      <c r="T17" s="55">
        <f t="shared" si="6"/>
        <v>0</v>
      </c>
      <c r="U17" s="55">
        <f t="shared" si="0"/>
        <v>0</v>
      </c>
      <c r="V17" s="55">
        <f t="shared" si="1"/>
        <v>0</v>
      </c>
      <c r="W17" s="55">
        <f t="shared" si="2"/>
        <v>0</v>
      </c>
      <c r="X17" s="55">
        <f t="shared" si="7"/>
        <v>0</v>
      </c>
      <c r="AG17" s="55"/>
    </row>
    <row r="18" spans="1:33">
      <c r="A18" s="135">
        <v>251</v>
      </c>
      <c r="B18" s="140">
        <v>3.06</v>
      </c>
      <c r="C18" s="135">
        <v>251</v>
      </c>
      <c r="D18" s="140">
        <v>2.94</v>
      </c>
      <c r="E18" s="135">
        <v>170</v>
      </c>
      <c r="F18" s="140">
        <v>2</v>
      </c>
      <c r="G18" s="135">
        <v>170</v>
      </c>
      <c r="H18" s="136">
        <v>1.73</v>
      </c>
      <c r="I18" s="135">
        <v>170</v>
      </c>
      <c r="J18" s="136">
        <v>1.73</v>
      </c>
      <c r="K18" s="121">
        <v>170</v>
      </c>
      <c r="L18" s="118">
        <v>2.0299999999999998</v>
      </c>
      <c r="M18" s="121">
        <v>170</v>
      </c>
      <c r="N18" s="118">
        <v>2.6399999999999997</v>
      </c>
      <c r="P18" s="59">
        <f>Page1!A35</f>
        <v>0</v>
      </c>
      <c r="Q18" s="55">
        <f t="shared" si="3"/>
        <v>0</v>
      </c>
      <c r="R18" s="55">
        <f t="shared" si="4"/>
        <v>0</v>
      </c>
      <c r="S18" s="55">
        <f t="shared" si="5"/>
        <v>0</v>
      </c>
      <c r="T18" s="55">
        <f t="shared" si="6"/>
        <v>0</v>
      </c>
      <c r="U18" s="55">
        <f t="shared" si="0"/>
        <v>0</v>
      </c>
      <c r="V18" s="55">
        <f t="shared" si="1"/>
        <v>0</v>
      </c>
      <c r="W18" s="55">
        <f t="shared" si="2"/>
        <v>0</v>
      </c>
      <c r="X18" s="55">
        <f t="shared" si="7"/>
        <v>0</v>
      </c>
      <c r="AG18" s="55"/>
    </row>
    <row r="19" spans="1:33">
      <c r="A19" s="135">
        <v>917</v>
      </c>
      <c r="B19" s="140">
        <v>2.97</v>
      </c>
      <c r="C19" s="135">
        <v>917</v>
      </c>
      <c r="D19" s="140">
        <v>2.91</v>
      </c>
      <c r="E19" s="135">
        <v>251</v>
      </c>
      <c r="F19" s="140">
        <v>3.26</v>
      </c>
      <c r="G19" s="135">
        <v>251</v>
      </c>
      <c r="H19" s="136">
        <v>2.4500000000000002</v>
      </c>
      <c r="I19" s="135">
        <v>251</v>
      </c>
      <c r="J19" s="136">
        <v>2.4500000000000002</v>
      </c>
      <c r="K19" s="121">
        <v>251</v>
      </c>
      <c r="L19" s="118">
        <v>2.61</v>
      </c>
      <c r="M19" s="121">
        <v>251</v>
      </c>
      <c r="N19" s="118">
        <v>3</v>
      </c>
      <c r="P19" s="59">
        <f>Page1!A36</f>
        <v>0</v>
      </c>
      <c r="Q19" s="55">
        <f t="shared" si="3"/>
        <v>0</v>
      </c>
      <c r="R19" s="55">
        <f t="shared" si="4"/>
        <v>0</v>
      </c>
      <c r="S19" s="55">
        <f t="shared" si="5"/>
        <v>0</v>
      </c>
      <c r="T19" s="55">
        <f t="shared" si="6"/>
        <v>0</v>
      </c>
      <c r="U19" s="55">
        <f t="shared" si="0"/>
        <v>0</v>
      </c>
      <c r="V19" s="55">
        <f t="shared" si="1"/>
        <v>0</v>
      </c>
      <c r="W19" s="55">
        <f t="shared" si="2"/>
        <v>0</v>
      </c>
      <c r="X19" s="55">
        <f t="shared" si="7"/>
        <v>0</v>
      </c>
      <c r="AG19" s="55"/>
    </row>
    <row r="20" spans="1:33">
      <c r="A20" s="135">
        <v>1005</v>
      </c>
      <c r="B20" s="140">
        <v>4.49</v>
      </c>
      <c r="C20" s="135">
        <v>1005</v>
      </c>
      <c r="D20" s="140">
        <v>4.84</v>
      </c>
      <c r="E20" s="135">
        <v>917</v>
      </c>
      <c r="F20" s="140">
        <v>3.28</v>
      </c>
      <c r="G20" s="135">
        <v>917</v>
      </c>
      <c r="H20" s="136">
        <v>3.04</v>
      </c>
      <c r="I20" s="135">
        <v>917</v>
      </c>
      <c r="J20" s="136">
        <v>3.04</v>
      </c>
      <c r="K20" s="121">
        <v>917</v>
      </c>
      <c r="L20" s="118">
        <v>3.73</v>
      </c>
      <c r="M20" s="121">
        <v>917</v>
      </c>
      <c r="N20" s="118">
        <v>4.4399999999999995</v>
      </c>
      <c r="P20" s="59">
        <f>Page1!A37</f>
        <v>0</v>
      </c>
      <c r="Q20" s="55">
        <f t="shared" si="3"/>
        <v>0</v>
      </c>
      <c r="R20" s="55">
        <f t="shared" si="4"/>
        <v>0</v>
      </c>
      <c r="S20" s="55">
        <f t="shared" si="5"/>
        <v>0</v>
      </c>
      <c r="T20" s="55">
        <f t="shared" si="6"/>
        <v>0</v>
      </c>
      <c r="U20" s="55">
        <f t="shared" si="0"/>
        <v>0</v>
      </c>
      <c r="V20" s="55">
        <f t="shared" si="1"/>
        <v>0</v>
      </c>
      <c r="W20" s="55">
        <f t="shared" si="2"/>
        <v>0</v>
      </c>
      <c r="X20" s="55">
        <f t="shared" si="7"/>
        <v>0</v>
      </c>
      <c r="AG20" s="55"/>
    </row>
    <row r="21" spans="1:33">
      <c r="A21" s="135">
        <v>1016</v>
      </c>
      <c r="B21" s="140">
        <v>11.04</v>
      </c>
      <c r="C21" s="135">
        <v>1016</v>
      </c>
      <c r="D21" s="140">
        <v>10.61</v>
      </c>
      <c r="E21" s="135">
        <v>1005</v>
      </c>
      <c r="F21" s="140">
        <v>5.29</v>
      </c>
      <c r="G21" s="135">
        <v>1005</v>
      </c>
      <c r="H21" s="136">
        <v>3.67</v>
      </c>
      <c r="I21" s="135">
        <v>1005</v>
      </c>
      <c r="J21" s="136">
        <v>3.67</v>
      </c>
      <c r="K21" s="121">
        <v>1005</v>
      </c>
      <c r="L21" s="118">
        <v>3.78</v>
      </c>
      <c r="M21" s="121">
        <v>1005</v>
      </c>
      <c r="N21" s="118">
        <v>4.29</v>
      </c>
      <c r="P21" s="59">
        <f>Page1!A38</f>
        <v>0</v>
      </c>
      <c r="Q21" s="55">
        <f t="shared" si="3"/>
        <v>0</v>
      </c>
      <c r="R21" s="55">
        <f t="shared" si="4"/>
        <v>0</v>
      </c>
      <c r="S21" s="55">
        <f t="shared" si="5"/>
        <v>0</v>
      </c>
      <c r="T21" s="55">
        <f t="shared" si="6"/>
        <v>0</v>
      </c>
      <c r="U21" s="55">
        <f t="shared" si="0"/>
        <v>0</v>
      </c>
      <c r="V21" s="55">
        <f t="shared" si="1"/>
        <v>0</v>
      </c>
      <c r="W21" s="55">
        <f t="shared" si="2"/>
        <v>0</v>
      </c>
      <c r="X21" s="55">
        <f t="shared" si="7"/>
        <v>0</v>
      </c>
      <c r="AG21" s="55"/>
    </row>
    <row r="22" spans="1:33">
      <c r="A22" s="135">
        <v>1164</v>
      </c>
      <c r="B22" s="140">
        <v>2.41</v>
      </c>
      <c r="C22" s="135">
        <v>1164</v>
      </c>
      <c r="D22" s="140">
        <v>2.48</v>
      </c>
      <c r="E22" s="135">
        <v>1016</v>
      </c>
      <c r="F22" s="140">
        <v>10.66</v>
      </c>
      <c r="G22" s="135">
        <v>1016</v>
      </c>
      <c r="H22" s="136">
        <v>6.79</v>
      </c>
      <c r="I22" s="135">
        <v>1016</v>
      </c>
      <c r="J22" s="136">
        <v>6.79</v>
      </c>
      <c r="K22" s="121">
        <v>1016</v>
      </c>
      <c r="L22" s="118">
        <v>7.14</v>
      </c>
      <c r="M22" s="121">
        <v>1016</v>
      </c>
      <c r="N22" s="118">
        <v>7.8599999999999994</v>
      </c>
      <c r="P22" s="59">
        <f>Page1!A39</f>
        <v>0</v>
      </c>
      <c r="Q22" s="55">
        <f t="shared" si="3"/>
        <v>0</v>
      </c>
      <c r="R22" s="55">
        <f t="shared" si="4"/>
        <v>0</v>
      </c>
      <c r="S22" s="55">
        <f t="shared" si="5"/>
        <v>0</v>
      </c>
      <c r="T22" s="55">
        <f t="shared" si="6"/>
        <v>0</v>
      </c>
      <c r="U22" s="55">
        <f t="shared" si="0"/>
        <v>0</v>
      </c>
      <c r="V22" s="55">
        <f t="shared" si="1"/>
        <v>0</v>
      </c>
      <c r="W22" s="55">
        <f t="shared" si="2"/>
        <v>0</v>
      </c>
      <c r="X22" s="55">
        <f t="shared" si="7"/>
        <v>0</v>
      </c>
      <c r="AG22" s="55"/>
    </row>
    <row r="23" spans="1:33">
      <c r="A23" s="135">
        <v>1165</v>
      </c>
      <c r="B23" s="140">
        <v>2.97</v>
      </c>
      <c r="C23" s="135">
        <v>1165</v>
      </c>
      <c r="D23" s="140">
        <v>2.38</v>
      </c>
      <c r="E23" s="135">
        <v>1164</v>
      </c>
      <c r="F23" s="140">
        <v>2.9</v>
      </c>
      <c r="G23" s="135">
        <v>1164</v>
      </c>
      <c r="H23" s="136">
        <v>3.02</v>
      </c>
      <c r="I23" s="135">
        <v>1164</v>
      </c>
      <c r="J23" s="136">
        <v>3.02</v>
      </c>
      <c r="K23" s="121">
        <v>1164</v>
      </c>
      <c r="L23" s="118">
        <v>3.67</v>
      </c>
      <c r="M23" s="121">
        <v>1164</v>
      </c>
      <c r="N23" s="118">
        <v>4.46</v>
      </c>
      <c r="P23" s="59">
        <f>Page1!A40</f>
        <v>0</v>
      </c>
      <c r="Q23" s="55">
        <f t="shared" si="3"/>
        <v>0</v>
      </c>
      <c r="R23" s="55">
        <f t="shared" si="4"/>
        <v>0</v>
      </c>
      <c r="S23" s="55">
        <f t="shared" si="5"/>
        <v>0</v>
      </c>
      <c r="T23" s="55">
        <f t="shared" si="6"/>
        <v>0</v>
      </c>
      <c r="U23" s="55">
        <f t="shared" si="0"/>
        <v>0</v>
      </c>
      <c r="V23" s="55">
        <f t="shared" si="1"/>
        <v>0</v>
      </c>
      <c r="W23" s="55">
        <f t="shared" si="2"/>
        <v>0</v>
      </c>
      <c r="X23" s="55">
        <f t="shared" si="7"/>
        <v>0</v>
      </c>
      <c r="AG23" s="55"/>
    </row>
    <row r="24" spans="1:33">
      <c r="A24" s="113">
        <v>1320</v>
      </c>
      <c r="B24" s="140">
        <v>1.27</v>
      </c>
      <c r="C24" s="113">
        <v>1320</v>
      </c>
      <c r="D24" s="140">
        <v>1.2</v>
      </c>
      <c r="E24" s="135">
        <v>1165</v>
      </c>
      <c r="F24" s="140">
        <v>2.58</v>
      </c>
      <c r="G24" s="135">
        <v>1165</v>
      </c>
      <c r="H24" s="136">
        <v>1.88</v>
      </c>
      <c r="I24" s="135">
        <v>1165</v>
      </c>
      <c r="J24" s="136">
        <v>1.88</v>
      </c>
      <c r="K24" s="121">
        <v>1165</v>
      </c>
      <c r="L24" s="118">
        <v>2</v>
      </c>
      <c r="M24" s="121">
        <v>1165</v>
      </c>
      <c r="N24" s="118">
        <v>2.0999999999999996</v>
      </c>
      <c r="P24" s="59">
        <f>Page1!A41</f>
        <v>0</v>
      </c>
      <c r="Q24" s="55">
        <f t="shared" si="3"/>
        <v>0</v>
      </c>
      <c r="R24" s="55">
        <f t="shared" si="4"/>
        <v>0</v>
      </c>
      <c r="S24" s="55">
        <f t="shared" si="5"/>
        <v>0</v>
      </c>
      <c r="T24" s="55">
        <f t="shared" si="6"/>
        <v>0</v>
      </c>
      <c r="U24" s="55">
        <f t="shared" si="0"/>
        <v>0</v>
      </c>
      <c r="V24" s="55">
        <f t="shared" si="1"/>
        <v>0</v>
      </c>
      <c r="W24" s="55">
        <f t="shared" si="2"/>
        <v>0</v>
      </c>
      <c r="X24" s="55">
        <f t="shared" si="7"/>
        <v>0</v>
      </c>
      <c r="AG24" s="55"/>
    </row>
    <row r="25" spans="1:33">
      <c r="A25" s="113">
        <v>1322</v>
      </c>
      <c r="B25" s="140">
        <v>5.55</v>
      </c>
      <c r="C25" s="113">
        <v>1322</v>
      </c>
      <c r="D25" s="140">
        <v>5.14</v>
      </c>
      <c r="E25" s="113">
        <v>1320</v>
      </c>
      <c r="F25" s="140">
        <v>1.3</v>
      </c>
      <c r="G25" s="113">
        <v>1320</v>
      </c>
      <c r="H25" s="136">
        <v>1.07</v>
      </c>
      <c r="I25" s="113">
        <v>1320</v>
      </c>
      <c r="J25" s="136">
        <v>1.07</v>
      </c>
      <c r="K25" s="117">
        <v>1320</v>
      </c>
      <c r="L25" s="118">
        <v>1.18</v>
      </c>
      <c r="M25" s="117">
        <v>1320</v>
      </c>
      <c r="N25" s="118">
        <v>1.42</v>
      </c>
      <c r="P25" s="59">
        <f>Page1!A42</f>
        <v>0</v>
      </c>
      <c r="Q25" s="55">
        <f t="shared" si="3"/>
        <v>0</v>
      </c>
      <c r="R25" s="55">
        <f t="shared" si="4"/>
        <v>0</v>
      </c>
      <c r="S25" s="55">
        <f t="shared" si="5"/>
        <v>0</v>
      </c>
      <c r="T25" s="55">
        <f t="shared" si="6"/>
        <v>0</v>
      </c>
      <c r="U25" s="55">
        <f t="shared" si="0"/>
        <v>0</v>
      </c>
      <c r="V25" s="55">
        <f t="shared" si="1"/>
        <v>0</v>
      </c>
      <c r="W25" s="55">
        <f t="shared" si="2"/>
        <v>0</v>
      </c>
      <c r="X25" s="55">
        <f t="shared" si="7"/>
        <v>0</v>
      </c>
      <c r="AG25" s="55"/>
    </row>
    <row r="26" spans="1:33">
      <c r="A26" s="113">
        <v>1430</v>
      </c>
      <c r="B26" s="140">
        <v>2.74</v>
      </c>
      <c r="C26" s="113">
        <v>1430</v>
      </c>
      <c r="D26" s="140">
        <v>2.7</v>
      </c>
      <c r="E26" s="113">
        <v>1322</v>
      </c>
      <c r="F26" s="140">
        <v>5.35</v>
      </c>
      <c r="G26" s="113">
        <v>1322</v>
      </c>
      <c r="H26" s="136">
        <v>4.2300000000000004</v>
      </c>
      <c r="I26" s="113">
        <v>1322</v>
      </c>
      <c r="J26" s="136">
        <v>4.2300000000000004</v>
      </c>
      <c r="K26" s="117">
        <v>1322</v>
      </c>
      <c r="L26" s="118">
        <v>4.71</v>
      </c>
      <c r="M26" s="117">
        <v>1322</v>
      </c>
      <c r="N26" s="118">
        <v>5.46</v>
      </c>
      <c r="P26" s="59">
        <f>Page1!A43</f>
        <v>0</v>
      </c>
      <c r="Q26" s="55">
        <f t="shared" si="3"/>
        <v>0</v>
      </c>
      <c r="R26" s="55">
        <f t="shared" si="4"/>
        <v>0</v>
      </c>
      <c r="S26" s="55">
        <f t="shared" si="5"/>
        <v>0</v>
      </c>
      <c r="T26" s="55">
        <f t="shared" si="6"/>
        <v>0</v>
      </c>
      <c r="U26" s="55">
        <f t="shared" si="0"/>
        <v>0</v>
      </c>
      <c r="V26" s="55">
        <f t="shared" si="1"/>
        <v>0</v>
      </c>
      <c r="W26" s="55">
        <f t="shared" si="2"/>
        <v>0</v>
      </c>
      <c r="X26" s="55">
        <f t="shared" si="7"/>
        <v>0</v>
      </c>
      <c r="AG26" s="55"/>
    </row>
    <row r="27" spans="1:33">
      <c r="A27" s="113">
        <v>1438</v>
      </c>
      <c r="B27" s="140">
        <v>3.53</v>
      </c>
      <c r="C27" s="113">
        <v>1438</v>
      </c>
      <c r="D27" s="140">
        <v>3.31</v>
      </c>
      <c r="E27" s="113">
        <v>1430</v>
      </c>
      <c r="F27" s="140">
        <v>3.01</v>
      </c>
      <c r="G27" s="113">
        <v>1430</v>
      </c>
      <c r="H27" s="136">
        <v>2.62</v>
      </c>
      <c r="I27" s="113">
        <v>1430</v>
      </c>
      <c r="J27" s="136">
        <v>2.62</v>
      </c>
      <c r="K27" s="117">
        <v>1430</v>
      </c>
      <c r="L27" s="118">
        <v>2.77</v>
      </c>
      <c r="M27" s="117">
        <v>1430</v>
      </c>
      <c r="N27" s="118">
        <v>3.0599999999999996</v>
      </c>
      <c r="P27" s="59">
        <f>Page1!A44</f>
        <v>0</v>
      </c>
      <c r="Q27" s="55">
        <f t="shared" si="3"/>
        <v>0</v>
      </c>
      <c r="R27" s="55">
        <f t="shared" si="4"/>
        <v>0</v>
      </c>
      <c r="S27" s="55">
        <f t="shared" si="5"/>
        <v>0</v>
      </c>
      <c r="T27" s="55">
        <f t="shared" si="6"/>
        <v>0</v>
      </c>
      <c r="U27" s="55">
        <f t="shared" si="0"/>
        <v>0</v>
      </c>
      <c r="V27" s="55">
        <f t="shared" si="1"/>
        <v>0</v>
      </c>
      <c r="W27" s="55">
        <f t="shared" si="2"/>
        <v>0</v>
      </c>
      <c r="X27" s="55">
        <f t="shared" si="7"/>
        <v>0</v>
      </c>
      <c r="AG27" s="55"/>
    </row>
    <row r="28" spans="1:33">
      <c r="A28" s="113">
        <v>1452</v>
      </c>
      <c r="B28" s="140">
        <v>2</v>
      </c>
      <c r="C28" s="113">
        <v>1452</v>
      </c>
      <c r="D28" s="140">
        <v>1.97</v>
      </c>
      <c r="E28" s="113">
        <v>1438</v>
      </c>
      <c r="F28" s="140">
        <v>3.41</v>
      </c>
      <c r="G28" s="113">
        <v>1438</v>
      </c>
      <c r="H28" s="136">
        <v>2.57</v>
      </c>
      <c r="I28" s="113">
        <v>1438</v>
      </c>
      <c r="J28" s="136">
        <v>2.57</v>
      </c>
      <c r="K28" s="117">
        <v>1438</v>
      </c>
      <c r="L28" s="118">
        <v>2.87</v>
      </c>
      <c r="M28" s="117">
        <v>1438</v>
      </c>
      <c r="N28" s="118">
        <v>4.5299999999999994</v>
      </c>
      <c r="P28" s="59">
        <f>Page1!A45</f>
        <v>0</v>
      </c>
      <c r="Q28" s="55">
        <f t="shared" si="3"/>
        <v>0</v>
      </c>
      <c r="R28" s="55">
        <f t="shared" si="4"/>
        <v>0</v>
      </c>
      <c r="S28" s="55">
        <f t="shared" si="5"/>
        <v>0</v>
      </c>
      <c r="T28" s="55">
        <f t="shared" si="6"/>
        <v>0</v>
      </c>
      <c r="U28" s="55">
        <f t="shared" si="0"/>
        <v>0</v>
      </c>
      <c r="V28" s="55">
        <f t="shared" si="1"/>
        <v>0</v>
      </c>
      <c r="W28" s="55">
        <f t="shared" si="2"/>
        <v>0</v>
      </c>
      <c r="X28" s="55">
        <f t="shared" si="7"/>
        <v>0</v>
      </c>
      <c r="AG28" s="55"/>
    </row>
    <row r="29" spans="1:33">
      <c r="A29" s="113">
        <v>1463</v>
      </c>
      <c r="B29" s="140">
        <v>5.09</v>
      </c>
      <c r="C29" s="113">
        <v>1463</v>
      </c>
      <c r="D29" s="140">
        <v>5.15</v>
      </c>
      <c r="E29" s="113">
        <v>1452</v>
      </c>
      <c r="F29" s="140">
        <v>2.0299999999999998</v>
      </c>
      <c r="G29" s="113">
        <v>1452</v>
      </c>
      <c r="H29" s="136">
        <v>1.38</v>
      </c>
      <c r="I29" s="113">
        <v>1452</v>
      </c>
      <c r="J29" s="136">
        <v>1.38</v>
      </c>
      <c r="K29" s="117">
        <v>1452</v>
      </c>
      <c r="L29" s="118">
        <v>1.64</v>
      </c>
      <c r="M29" s="117">
        <v>1452</v>
      </c>
      <c r="N29" s="118">
        <v>2</v>
      </c>
      <c r="P29" s="59">
        <f>Page1!A46</f>
        <v>0</v>
      </c>
      <c r="Q29" s="55">
        <f t="shared" si="3"/>
        <v>0</v>
      </c>
      <c r="R29" s="55">
        <f t="shared" si="4"/>
        <v>0</v>
      </c>
      <c r="S29" s="55">
        <f t="shared" si="5"/>
        <v>0</v>
      </c>
      <c r="T29" s="55">
        <f t="shared" si="6"/>
        <v>0</v>
      </c>
      <c r="U29" s="55">
        <f t="shared" si="0"/>
        <v>0</v>
      </c>
      <c r="V29" s="55">
        <f t="shared" si="1"/>
        <v>0</v>
      </c>
      <c r="W29" s="55">
        <f t="shared" si="2"/>
        <v>0</v>
      </c>
      <c r="X29" s="55">
        <f t="shared" si="7"/>
        <v>0</v>
      </c>
      <c r="AG29" s="55"/>
    </row>
    <row r="30" spans="1:33">
      <c r="A30" s="113">
        <v>1472</v>
      </c>
      <c r="B30" s="140">
        <v>1.74</v>
      </c>
      <c r="C30" s="113">
        <v>1472</v>
      </c>
      <c r="D30" s="140">
        <v>1.6</v>
      </c>
      <c r="E30" s="113">
        <v>1463</v>
      </c>
      <c r="F30" s="140">
        <v>5.45</v>
      </c>
      <c r="G30" s="113">
        <v>1463</v>
      </c>
      <c r="H30" s="136">
        <v>4.63</v>
      </c>
      <c r="I30" s="113">
        <v>1463</v>
      </c>
      <c r="J30" s="136">
        <v>4.63</v>
      </c>
      <c r="K30" s="117">
        <v>1463</v>
      </c>
      <c r="L30" s="118">
        <v>5.45</v>
      </c>
      <c r="M30" s="117">
        <v>1463</v>
      </c>
      <c r="N30" s="118">
        <v>5.41</v>
      </c>
      <c r="P30" s="59">
        <f>Page1!A47</f>
        <v>0</v>
      </c>
      <c r="Q30" s="55">
        <f t="shared" si="3"/>
        <v>0</v>
      </c>
      <c r="R30" s="55">
        <f t="shared" si="4"/>
        <v>0</v>
      </c>
      <c r="S30" s="55">
        <f t="shared" si="5"/>
        <v>0</v>
      </c>
      <c r="T30" s="55">
        <f t="shared" si="6"/>
        <v>0</v>
      </c>
      <c r="U30" s="55">
        <f t="shared" si="0"/>
        <v>0</v>
      </c>
      <c r="V30" s="55">
        <f t="shared" si="1"/>
        <v>0</v>
      </c>
      <c r="W30" s="55">
        <f t="shared" si="2"/>
        <v>0</v>
      </c>
      <c r="X30" s="55">
        <f t="shared" si="7"/>
        <v>0</v>
      </c>
      <c r="AG30" s="55"/>
    </row>
    <row r="31" spans="1:33">
      <c r="A31" s="113">
        <v>1624</v>
      </c>
      <c r="B31" s="140">
        <v>3.08</v>
      </c>
      <c r="C31" s="113">
        <v>1624</v>
      </c>
      <c r="D31" s="140">
        <v>3.04</v>
      </c>
      <c r="E31" s="113">
        <v>1472</v>
      </c>
      <c r="F31" s="140">
        <v>1.66</v>
      </c>
      <c r="G31" s="113">
        <v>1472</v>
      </c>
      <c r="H31" s="136">
        <v>1.1499999999999999</v>
      </c>
      <c r="I31" s="113">
        <v>1472</v>
      </c>
      <c r="J31" s="136">
        <v>1.1499999999999999</v>
      </c>
      <c r="K31" s="117">
        <v>1472</v>
      </c>
      <c r="L31" s="118">
        <v>1.1499999999999999</v>
      </c>
      <c r="M31" s="117">
        <v>1472</v>
      </c>
      <c r="N31" s="118">
        <v>1.58</v>
      </c>
      <c r="P31" s="59">
        <f>Page1!A48</f>
        <v>0</v>
      </c>
      <c r="Q31" s="55">
        <f t="shared" si="3"/>
        <v>0</v>
      </c>
      <c r="R31" s="55">
        <f t="shared" si="4"/>
        <v>0</v>
      </c>
      <c r="S31" s="55">
        <f t="shared" si="5"/>
        <v>0</v>
      </c>
      <c r="T31" s="55">
        <f t="shared" si="6"/>
        <v>0</v>
      </c>
      <c r="U31" s="55">
        <f t="shared" si="0"/>
        <v>0</v>
      </c>
      <c r="V31" s="55">
        <f t="shared" si="1"/>
        <v>0</v>
      </c>
      <c r="W31" s="55">
        <f t="shared" si="2"/>
        <v>0</v>
      </c>
      <c r="X31" s="55">
        <f t="shared" si="7"/>
        <v>0</v>
      </c>
      <c r="AG31" s="55"/>
    </row>
    <row r="32" spans="1:33">
      <c r="A32" s="113">
        <v>1642</v>
      </c>
      <c r="B32" s="140">
        <v>1.7</v>
      </c>
      <c r="C32" s="113">
        <v>1642</v>
      </c>
      <c r="D32" s="140">
        <v>1.51</v>
      </c>
      <c r="E32" s="113">
        <v>1624</v>
      </c>
      <c r="F32" s="140">
        <v>3.23</v>
      </c>
      <c r="G32" s="113">
        <v>1624</v>
      </c>
      <c r="H32" s="136">
        <v>2.12</v>
      </c>
      <c r="I32" s="113">
        <v>1624</v>
      </c>
      <c r="J32" s="136">
        <v>2.12</v>
      </c>
      <c r="K32" s="117">
        <v>1624</v>
      </c>
      <c r="L32" s="118">
        <v>2.2400000000000002</v>
      </c>
      <c r="M32" s="117">
        <v>1624</v>
      </c>
      <c r="N32" s="118">
        <v>2.69</v>
      </c>
      <c r="P32" s="59">
        <f>Page1.1!A19</f>
        <v>0</v>
      </c>
      <c r="Q32" s="55">
        <f t="shared" si="3"/>
        <v>0</v>
      </c>
      <c r="R32" s="55">
        <f t="shared" si="4"/>
        <v>0</v>
      </c>
      <c r="S32" s="55">
        <f t="shared" si="5"/>
        <v>0</v>
      </c>
      <c r="T32" s="55">
        <f t="shared" si="6"/>
        <v>0</v>
      </c>
      <c r="U32" s="55">
        <f t="shared" si="0"/>
        <v>0</v>
      </c>
      <c r="V32" s="55">
        <f t="shared" si="1"/>
        <v>0</v>
      </c>
      <c r="W32" s="55">
        <f t="shared" si="2"/>
        <v>0</v>
      </c>
      <c r="X32" s="55">
        <f t="shared" si="7"/>
        <v>0</v>
      </c>
      <c r="AG32" s="55"/>
    </row>
    <row r="33" spans="1:33">
      <c r="A33" s="113">
        <v>1654</v>
      </c>
      <c r="B33" s="140">
        <v>3.73</v>
      </c>
      <c r="C33" s="113">
        <v>1654</v>
      </c>
      <c r="D33" s="140">
        <v>4.03</v>
      </c>
      <c r="E33" s="113">
        <v>1642</v>
      </c>
      <c r="F33" s="140">
        <v>1.4</v>
      </c>
      <c r="G33" s="113">
        <v>1642</v>
      </c>
      <c r="H33" s="136">
        <v>1.02</v>
      </c>
      <c r="I33" s="113">
        <v>1642</v>
      </c>
      <c r="J33" s="136">
        <v>1.02</v>
      </c>
      <c r="K33" s="117">
        <v>1642</v>
      </c>
      <c r="L33" s="118">
        <v>1.1200000000000001</v>
      </c>
      <c r="M33" s="117">
        <v>1642</v>
      </c>
      <c r="N33" s="118">
        <v>1.47</v>
      </c>
      <c r="P33" s="59">
        <f>Page1.1!A20</f>
        <v>0</v>
      </c>
      <c r="Q33" s="55">
        <f t="shared" si="3"/>
        <v>0</v>
      </c>
      <c r="R33" s="55">
        <f t="shared" si="4"/>
        <v>0</v>
      </c>
      <c r="S33" s="55">
        <f t="shared" si="5"/>
        <v>0</v>
      </c>
      <c r="T33" s="55">
        <f t="shared" si="6"/>
        <v>0</v>
      </c>
      <c r="U33" s="55">
        <f t="shared" si="0"/>
        <v>0</v>
      </c>
      <c r="V33" s="55">
        <f t="shared" si="1"/>
        <v>0</v>
      </c>
      <c r="W33" s="55">
        <f t="shared" si="2"/>
        <v>0</v>
      </c>
      <c r="X33" s="55">
        <f t="shared" si="7"/>
        <v>0</v>
      </c>
      <c r="AG33" s="55"/>
    </row>
    <row r="34" spans="1:33">
      <c r="A34" s="113">
        <v>1699</v>
      </c>
      <c r="B34" s="140">
        <v>2.38</v>
      </c>
      <c r="C34" s="113">
        <v>1699</v>
      </c>
      <c r="D34" s="140">
        <v>2.0499999999999998</v>
      </c>
      <c r="E34" s="113">
        <v>1654</v>
      </c>
      <c r="F34" s="140">
        <v>4.8899999999999997</v>
      </c>
      <c r="G34" s="113">
        <v>1654</v>
      </c>
      <c r="H34" s="136">
        <v>4.22</v>
      </c>
      <c r="I34" s="113">
        <v>1654</v>
      </c>
      <c r="J34" s="136">
        <v>4.22</v>
      </c>
      <c r="K34" s="117">
        <v>1654</v>
      </c>
      <c r="L34" s="118">
        <v>4.8</v>
      </c>
      <c r="M34" s="117">
        <v>1654</v>
      </c>
      <c r="N34" s="118">
        <v>6.42</v>
      </c>
      <c r="P34" s="59">
        <f>Page1.1!A21</f>
        <v>0</v>
      </c>
      <c r="Q34" s="55">
        <f t="shared" si="3"/>
        <v>0</v>
      </c>
      <c r="R34" s="55">
        <f t="shared" si="4"/>
        <v>0</v>
      </c>
      <c r="S34" s="55">
        <f t="shared" si="5"/>
        <v>0</v>
      </c>
      <c r="T34" s="55">
        <f t="shared" si="6"/>
        <v>0</v>
      </c>
      <c r="U34" s="55">
        <f t="shared" ref="U34:U65" si="8">SUMIF($I$2:$I$600,P34,$J$2:$J$600)</f>
        <v>0</v>
      </c>
      <c r="V34" s="55">
        <f t="shared" ref="V34:V65" si="9">SUMIF($K$2:$K$600,P34,$L$2:$L$600)</f>
        <v>0</v>
      </c>
      <c r="W34" s="55">
        <f t="shared" ref="W34:W65" si="10">SUMIF($M$2:$M$600,P34,$N$2:$N$600)</f>
        <v>0</v>
      </c>
      <c r="X34" s="55">
        <f t="shared" si="7"/>
        <v>0</v>
      </c>
      <c r="AG34" s="55"/>
    </row>
    <row r="35" spans="1:33">
      <c r="A35" s="113">
        <v>1701</v>
      </c>
      <c r="B35" s="140">
        <v>1.9</v>
      </c>
      <c r="C35" s="113">
        <v>1701</v>
      </c>
      <c r="D35" s="140">
        <v>1.85</v>
      </c>
      <c r="E35" s="113">
        <v>1699</v>
      </c>
      <c r="F35" s="140">
        <v>1.89</v>
      </c>
      <c r="G35" s="113">
        <v>1699</v>
      </c>
      <c r="H35" s="136">
        <v>1.65</v>
      </c>
      <c r="I35" s="113">
        <v>1699</v>
      </c>
      <c r="J35" s="136">
        <v>1.65</v>
      </c>
      <c r="K35" s="117">
        <v>1655</v>
      </c>
      <c r="L35" s="118">
        <v>1.9</v>
      </c>
      <c r="M35" s="117">
        <v>1655</v>
      </c>
      <c r="N35" s="118">
        <v>2.5099999999999998</v>
      </c>
      <c r="P35" s="59">
        <f>Page1.1!A22</f>
        <v>0</v>
      </c>
      <c r="Q35" s="55">
        <f t="shared" si="3"/>
        <v>0</v>
      </c>
      <c r="R35" s="55">
        <f t="shared" si="4"/>
        <v>0</v>
      </c>
      <c r="S35" s="55">
        <f t="shared" si="5"/>
        <v>0</v>
      </c>
      <c r="T35" s="55">
        <f t="shared" si="6"/>
        <v>0</v>
      </c>
      <c r="U35" s="55">
        <f t="shared" si="8"/>
        <v>0</v>
      </c>
      <c r="V35" s="55">
        <f t="shared" si="9"/>
        <v>0</v>
      </c>
      <c r="W35" s="55">
        <f t="shared" si="10"/>
        <v>0</v>
      </c>
      <c r="X35" s="55">
        <f t="shared" si="7"/>
        <v>0</v>
      </c>
      <c r="AG35" s="55"/>
    </row>
    <row r="36" spans="1:33">
      <c r="A36" s="113">
        <v>1710</v>
      </c>
      <c r="B36" s="140">
        <v>2.36</v>
      </c>
      <c r="C36" s="113">
        <v>1710</v>
      </c>
      <c r="D36" s="140">
        <v>2.5499999999999998</v>
      </c>
      <c r="E36" s="113">
        <v>1701</v>
      </c>
      <c r="F36" s="140">
        <v>2.0699999999999998</v>
      </c>
      <c r="G36" s="113">
        <v>1701</v>
      </c>
      <c r="H36" s="136">
        <v>1.6</v>
      </c>
      <c r="I36" s="113">
        <v>1701</v>
      </c>
      <c r="J36" s="136">
        <v>1.6</v>
      </c>
      <c r="K36" s="117">
        <v>1701</v>
      </c>
      <c r="L36" s="118">
        <v>1.69</v>
      </c>
      <c r="M36" s="117">
        <v>1699</v>
      </c>
      <c r="N36" s="118">
        <v>2.1999999999999997</v>
      </c>
      <c r="P36" s="59">
        <f>Page1.1!A23</f>
        <v>0</v>
      </c>
      <c r="Q36" s="55">
        <f t="shared" si="3"/>
        <v>0</v>
      </c>
      <c r="R36" s="55">
        <f t="shared" si="4"/>
        <v>0</v>
      </c>
      <c r="S36" s="55">
        <f t="shared" si="5"/>
        <v>0</v>
      </c>
      <c r="T36" s="55">
        <f t="shared" si="6"/>
        <v>0</v>
      </c>
      <c r="U36" s="55">
        <f t="shared" si="8"/>
        <v>0</v>
      </c>
      <c r="V36" s="55">
        <f t="shared" si="9"/>
        <v>0</v>
      </c>
      <c r="W36" s="55">
        <f t="shared" si="10"/>
        <v>0</v>
      </c>
      <c r="X36" s="55">
        <f t="shared" si="7"/>
        <v>0</v>
      </c>
      <c r="AG36" s="55"/>
    </row>
    <row r="37" spans="1:33">
      <c r="A37" s="113">
        <v>1747</v>
      </c>
      <c r="B37" s="140">
        <v>1.47</v>
      </c>
      <c r="C37" s="113">
        <v>1747</v>
      </c>
      <c r="D37" s="140">
        <v>1.32</v>
      </c>
      <c r="E37" s="113">
        <v>1710</v>
      </c>
      <c r="F37" s="140">
        <v>3.08</v>
      </c>
      <c r="G37" s="113">
        <v>1710</v>
      </c>
      <c r="H37" s="136">
        <v>2.83</v>
      </c>
      <c r="I37" s="113">
        <v>1710</v>
      </c>
      <c r="J37" s="136">
        <v>2.83</v>
      </c>
      <c r="K37" s="117">
        <v>1710</v>
      </c>
      <c r="L37" s="118">
        <v>3.26</v>
      </c>
      <c r="M37" s="117">
        <v>1701</v>
      </c>
      <c r="N37" s="118">
        <v>2.0599999999999996</v>
      </c>
      <c r="P37" s="59">
        <f>Page1.1!A24</f>
        <v>0</v>
      </c>
      <c r="Q37" s="55">
        <f t="shared" si="3"/>
        <v>0</v>
      </c>
      <c r="R37" s="55">
        <f t="shared" si="4"/>
        <v>0</v>
      </c>
      <c r="S37" s="55">
        <f t="shared" si="5"/>
        <v>0</v>
      </c>
      <c r="T37" s="55">
        <f t="shared" si="6"/>
        <v>0</v>
      </c>
      <c r="U37" s="55">
        <f t="shared" si="8"/>
        <v>0</v>
      </c>
      <c r="V37" s="55">
        <f t="shared" si="9"/>
        <v>0</v>
      </c>
      <c r="W37" s="55">
        <f t="shared" si="10"/>
        <v>0</v>
      </c>
      <c r="X37" s="55">
        <f t="shared" si="7"/>
        <v>0</v>
      </c>
      <c r="AG37" s="55"/>
    </row>
    <row r="38" spans="1:33">
      <c r="A38" s="113">
        <v>1748</v>
      </c>
      <c r="B38" s="140">
        <v>2.99</v>
      </c>
      <c r="C38" s="113">
        <v>1748</v>
      </c>
      <c r="D38" s="140">
        <v>2.84</v>
      </c>
      <c r="E38" s="113">
        <v>1747</v>
      </c>
      <c r="F38" s="140">
        <v>1.39</v>
      </c>
      <c r="G38" s="113">
        <v>1747</v>
      </c>
      <c r="H38" s="136">
        <v>1.04</v>
      </c>
      <c r="I38" s="113">
        <v>1747</v>
      </c>
      <c r="J38" s="136">
        <v>1.04</v>
      </c>
      <c r="K38" s="117">
        <v>1747</v>
      </c>
      <c r="L38" s="118">
        <v>1.1100000000000001</v>
      </c>
      <c r="M38" s="117">
        <v>1710</v>
      </c>
      <c r="N38" s="118">
        <v>4.16</v>
      </c>
      <c r="P38" s="59">
        <f>Page1.1!A25</f>
        <v>0</v>
      </c>
      <c r="Q38" s="55">
        <f t="shared" si="3"/>
        <v>0</v>
      </c>
      <c r="R38" s="55">
        <f t="shared" si="4"/>
        <v>0</v>
      </c>
      <c r="S38" s="55">
        <f t="shared" si="5"/>
        <v>0</v>
      </c>
      <c r="T38" s="55">
        <f t="shared" si="6"/>
        <v>0</v>
      </c>
      <c r="U38" s="55">
        <f t="shared" si="8"/>
        <v>0</v>
      </c>
      <c r="V38" s="55">
        <f t="shared" si="9"/>
        <v>0</v>
      </c>
      <c r="W38" s="55">
        <f t="shared" si="10"/>
        <v>0</v>
      </c>
      <c r="X38" s="55">
        <f t="shared" si="7"/>
        <v>0</v>
      </c>
      <c r="AG38" s="55"/>
    </row>
    <row r="39" spans="1:33">
      <c r="A39" s="113">
        <v>1803</v>
      </c>
      <c r="B39" s="140">
        <v>4.4000000000000004</v>
      </c>
      <c r="C39" s="113">
        <v>1803</v>
      </c>
      <c r="D39" s="140">
        <v>4.51</v>
      </c>
      <c r="E39" s="113">
        <v>1748</v>
      </c>
      <c r="F39" s="140">
        <v>2.89</v>
      </c>
      <c r="G39" s="113">
        <v>1748</v>
      </c>
      <c r="H39" s="136">
        <v>2.1800000000000002</v>
      </c>
      <c r="I39" s="113">
        <v>1748</v>
      </c>
      <c r="J39" s="136">
        <v>2.1800000000000002</v>
      </c>
      <c r="K39" s="117">
        <v>1748</v>
      </c>
      <c r="L39" s="118">
        <v>2.3199999999999998</v>
      </c>
      <c r="M39" s="117">
        <v>1741</v>
      </c>
      <c r="N39" s="118">
        <v>2.3499999999999996</v>
      </c>
      <c r="P39" s="59">
        <f>Page1.1!A26</f>
        <v>0</v>
      </c>
      <c r="Q39" s="55">
        <f t="shared" si="3"/>
        <v>0</v>
      </c>
      <c r="R39" s="55">
        <f t="shared" si="4"/>
        <v>0</v>
      </c>
      <c r="S39" s="55">
        <f t="shared" si="5"/>
        <v>0</v>
      </c>
      <c r="T39" s="55">
        <f t="shared" si="6"/>
        <v>0</v>
      </c>
      <c r="U39" s="55">
        <f t="shared" si="8"/>
        <v>0</v>
      </c>
      <c r="V39" s="55">
        <f t="shared" si="9"/>
        <v>0</v>
      </c>
      <c r="W39" s="55">
        <f t="shared" si="10"/>
        <v>0</v>
      </c>
      <c r="X39" s="55">
        <f t="shared" si="7"/>
        <v>0</v>
      </c>
      <c r="AG39" s="55"/>
    </row>
    <row r="40" spans="1:33">
      <c r="A40" s="113">
        <v>1924</v>
      </c>
      <c r="B40" s="140">
        <v>1.73</v>
      </c>
      <c r="C40" s="113">
        <v>1924</v>
      </c>
      <c r="D40" s="140">
        <v>1.54</v>
      </c>
      <c r="E40" s="113">
        <v>1803</v>
      </c>
      <c r="F40" s="140">
        <v>4.79</v>
      </c>
      <c r="G40" s="113">
        <v>1803</v>
      </c>
      <c r="H40" s="136">
        <v>3.95</v>
      </c>
      <c r="I40" s="113">
        <v>1803</v>
      </c>
      <c r="J40" s="136">
        <v>3.95</v>
      </c>
      <c r="K40" s="117">
        <v>1803</v>
      </c>
      <c r="L40" s="118">
        <v>4.18</v>
      </c>
      <c r="M40" s="117">
        <v>1747</v>
      </c>
      <c r="N40" s="118">
        <v>1.32</v>
      </c>
      <c r="P40" s="59">
        <f>Page1.1!A27</f>
        <v>0</v>
      </c>
      <c r="Q40" s="55">
        <f t="shared" si="3"/>
        <v>0</v>
      </c>
      <c r="R40" s="55">
        <f t="shared" si="4"/>
        <v>0</v>
      </c>
      <c r="S40" s="55">
        <f t="shared" si="5"/>
        <v>0</v>
      </c>
      <c r="T40" s="55">
        <f t="shared" si="6"/>
        <v>0</v>
      </c>
      <c r="U40" s="55">
        <f t="shared" si="8"/>
        <v>0</v>
      </c>
      <c r="V40" s="55">
        <f t="shared" si="9"/>
        <v>0</v>
      </c>
      <c r="W40" s="55">
        <f t="shared" si="10"/>
        <v>0</v>
      </c>
      <c r="X40" s="55">
        <f t="shared" si="7"/>
        <v>0</v>
      </c>
      <c r="AG40" s="55"/>
    </row>
    <row r="41" spans="1:33">
      <c r="A41" s="113">
        <v>1925</v>
      </c>
      <c r="B41" s="140">
        <v>2.21</v>
      </c>
      <c r="C41" s="113">
        <v>1925</v>
      </c>
      <c r="D41" s="140">
        <v>2.2799999999999998</v>
      </c>
      <c r="E41" s="113">
        <v>1924</v>
      </c>
      <c r="F41" s="140">
        <v>1.63</v>
      </c>
      <c r="G41" s="113">
        <v>1924</v>
      </c>
      <c r="H41" s="136">
        <v>1.2</v>
      </c>
      <c r="I41" s="113">
        <v>1860</v>
      </c>
      <c r="J41" s="136">
        <v>1.29</v>
      </c>
      <c r="K41" s="117">
        <v>1860</v>
      </c>
      <c r="L41" s="118">
        <v>1.34</v>
      </c>
      <c r="M41" s="117">
        <v>1748</v>
      </c>
      <c r="N41" s="118">
        <v>2.7699999999999996</v>
      </c>
      <c r="P41" s="59">
        <f>Page1.1!A28</f>
        <v>0</v>
      </c>
      <c r="Q41" s="55">
        <f t="shared" si="3"/>
        <v>0</v>
      </c>
      <c r="R41" s="55">
        <f t="shared" si="4"/>
        <v>0</v>
      </c>
      <c r="S41" s="55">
        <f t="shared" si="5"/>
        <v>0</v>
      </c>
      <c r="T41" s="55">
        <f t="shared" si="6"/>
        <v>0</v>
      </c>
      <c r="U41" s="55">
        <f t="shared" si="8"/>
        <v>0</v>
      </c>
      <c r="V41" s="55">
        <f t="shared" si="9"/>
        <v>0</v>
      </c>
      <c r="W41" s="55">
        <f t="shared" si="10"/>
        <v>0</v>
      </c>
      <c r="X41" s="55">
        <f t="shared" si="7"/>
        <v>0</v>
      </c>
      <c r="AG41" s="55"/>
    </row>
    <row r="42" spans="1:33">
      <c r="A42" s="113">
        <v>2002</v>
      </c>
      <c r="B42" s="140">
        <v>2.91</v>
      </c>
      <c r="C42" s="113">
        <v>2002</v>
      </c>
      <c r="D42" s="140">
        <v>2.62</v>
      </c>
      <c r="E42" s="113">
        <v>1925</v>
      </c>
      <c r="F42" s="140">
        <v>2.48</v>
      </c>
      <c r="G42" s="113">
        <v>1925</v>
      </c>
      <c r="H42" s="136">
        <v>2.0299999999999998</v>
      </c>
      <c r="I42" s="113">
        <v>1924</v>
      </c>
      <c r="J42" s="136">
        <v>1.2</v>
      </c>
      <c r="K42" s="117">
        <v>1924</v>
      </c>
      <c r="L42" s="118">
        <v>1.1599999999999999</v>
      </c>
      <c r="M42" s="117">
        <v>1803</v>
      </c>
      <c r="N42" s="118">
        <v>4.34</v>
      </c>
      <c r="P42" s="59">
        <f>Page1.1!A29</f>
        <v>0</v>
      </c>
      <c r="Q42" s="55">
        <f t="shared" si="3"/>
        <v>0</v>
      </c>
      <c r="R42" s="55">
        <f t="shared" si="4"/>
        <v>0</v>
      </c>
      <c r="S42" s="55">
        <f t="shared" si="5"/>
        <v>0</v>
      </c>
      <c r="T42" s="55">
        <f t="shared" si="6"/>
        <v>0</v>
      </c>
      <c r="U42" s="55">
        <f t="shared" si="8"/>
        <v>0</v>
      </c>
      <c r="V42" s="55">
        <f t="shared" si="9"/>
        <v>0</v>
      </c>
      <c r="W42" s="55">
        <f t="shared" si="10"/>
        <v>0</v>
      </c>
      <c r="X42" s="55">
        <f t="shared" si="7"/>
        <v>0</v>
      </c>
      <c r="AG42" s="55"/>
    </row>
    <row r="43" spans="1:33">
      <c r="A43" s="137">
        <v>2003</v>
      </c>
      <c r="B43" s="140">
        <v>2.88</v>
      </c>
      <c r="C43" s="137">
        <v>2003</v>
      </c>
      <c r="D43" s="140">
        <v>2.5</v>
      </c>
      <c r="E43" s="113">
        <v>2002</v>
      </c>
      <c r="F43" s="140">
        <v>2.4</v>
      </c>
      <c r="G43" s="113">
        <v>2002</v>
      </c>
      <c r="H43" s="136">
        <v>1.46</v>
      </c>
      <c r="I43" s="113">
        <v>1925</v>
      </c>
      <c r="J43" s="136">
        <v>2.0299999999999998</v>
      </c>
      <c r="K43" s="117">
        <v>1925</v>
      </c>
      <c r="L43" s="118">
        <v>2.61</v>
      </c>
      <c r="M43" s="117">
        <v>1860</v>
      </c>
      <c r="N43" s="118">
        <v>1.64</v>
      </c>
      <c r="P43" s="59">
        <f>Page1.1!A30</f>
        <v>0</v>
      </c>
      <c r="Q43" s="55">
        <f t="shared" si="3"/>
        <v>0</v>
      </c>
      <c r="R43" s="55">
        <f t="shared" si="4"/>
        <v>0</v>
      </c>
      <c r="S43" s="55">
        <f t="shared" si="5"/>
        <v>0</v>
      </c>
      <c r="T43" s="55">
        <f t="shared" si="6"/>
        <v>0</v>
      </c>
      <c r="U43" s="55">
        <f t="shared" si="8"/>
        <v>0</v>
      </c>
      <c r="V43" s="55">
        <f t="shared" si="9"/>
        <v>0</v>
      </c>
      <c r="W43" s="55">
        <f t="shared" si="10"/>
        <v>0</v>
      </c>
      <c r="X43" s="55">
        <f t="shared" si="7"/>
        <v>0</v>
      </c>
      <c r="AG43" s="55"/>
    </row>
    <row r="44" spans="1:33">
      <c r="A44" s="137">
        <v>2014</v>
      </c>
      <c r="B44" s="140">
        <v>2.73</v>
      </c>
      <c r="C44" s="137">
        <v>2014</v>
      </c>
      <c r="D44" s="140">
        <v>2.58</v>
      </c>
      <c r="E44" s="137">
        <v>2003</v>
      </c>
      <c r="F44" s="140">
        <v>2.56</v>
      </c>
      <c r="G44" s="137">
        <v>2003</v>
      </c>
      <c r="H44" s="136">
        <v>2.0299999999999998</v>
      </c>
      <c r="I44" s="113">
        <v>2002</v>
      </c>
      <c r="J44" s="136">
        <v>1.46</v>
      </c>
      <c r="K44" s="117">
        <v>2002</v>
      </c>
      <c r="L44" s="118">
        <v>1.4</v>
      </c>
      <c r="M44" s="117">
        <v>1924</v>
      </c>
      <c r="N44" s="118">
        <v>1.22</v>
      </c>
      <c r="P44" s="59">
        <f>Page1.1!A31</f>
        <v>0</v>
      </c>
      <c r="Q44" s="55">
        <f t="shared" si="3"/>
        <v>0</v>
      </c>
      <c r="R44" s="55">
        <f t="shared" si="4"/>
        <v>0</v>
      </c>
      <c r="S44" s="55">
        <f t="shared" si="5"/>
        <v>0</v>
      </c>
      <c r="T44" s="55">
        <f t="shared" si="6"/>
        <v>0</v>
      </c>
      <c r="U44" s="55">
        <f t="shared" si="8"/>
        <v>0</v>
      </c>
      <c r="V44" s="55">
        <f t="shared" si="9"/>
        <v>0</v>
      </c>
      <c r="W44" s="55">
        <f t="shared" si="10"/>
        <v>0</v>
      </c>
      <c r="X44" s="55">
        <f t="shared" si="7"/>
        <v>0</v>
      </c>
      <c r="AG44" s="55"/>
    </row>
    <row r="45" spans="1:33">
      <c r="A45" s="137">
        <v>2016</v>
      </c>
      <c r="B45" s="140">
        <v>1.76</v>
      </c>
      <c r="C45" s="137">
        <v>2016</v>
      </c>
      <c r="D45" s="140">
        <v>1.66</v>
      </c>
      <c r="E45" s="137">
        <v>2014</v>
      </c>
      <c r="F45" s="140">
        <v>2.72</v>
      </c>
      <c r="G45" s="137">
        <v>2014</v>
      </c>
      <c r="H45" s="136">
        <v>2.27</v>
      </c>
      <c r="I45" s="137">
        <v>2003</v>
      </c>
      <c r="J45" s="136">
        <v>2.0299999999999998</v>
      </c>
      <c r="K45" s="119">
        <v>2003</v>
      </c>
      <c r="L45" s="118">
        <v>1.96</v>
      </c>
      <c r="M45" s="117">
        <v>1925</v>
      </c>
      <c r="N45" s="118">
        <v>3.32</v>
      </c>
      <c r="P45" s="59">
        <f>Page1.1!A32</f>
        <v>0</v>
      </c>
      <c r="Q45" s="55">
        <f t="shared" si="3"/>
        <v>0</v>
      </c>
      <c r="R45" s="55">
        <f t="shared" si="4"/>
        <v>0</v>
      </c>
      <c r="S45" s="55">
        <f t="shared" si="5"/>
        <v>0</v>
      </c>
      <c r="T45" s="55">
        <f t="shared" si="6"/>
        <v>0</v>
      </c>
      <c r="U45" s="55">
        <f t="shared" si="8"/>
        <v>0</v>
      </c>
      <c r="V45" s="55">
        <f t="shared" si="9"/>
        <v>0</v>
      </c>
      <c r="W45" s="55">
        <f t="shared" si="10"/>
        <v>0</v>
      </c>
      <c r="X45" s="55">
        <f t="shared" si="7"/>
        <v>0</v>
      </c>
      <c r="AG45" s="55"/>
    </row>
    <row r="46" spans="1:33">
      <c r="A46" s="137">
        <v>2021</v>
      </c>
      <c r="B46" s="140">
        <v>2.23</v>
      </c>
      <c r="C46" s="137">
        <v>2021</v>
      </c>
      <c r="D46" s="140">
        <v>2.08</v>
      </c>
      <c r="E46" s="137">
        <v>2016</v>
      </c>
      <c r="F46" s="140">
        <v>1.77</v>
      </c>
      <c r="G46" s="137">
        <v>2016</v>
      </c>
      <c r="H46" s="136">
        <v>1.56</v>
      </c>
      <c r="I46" s="137">
        <v>2014</v>
      </c>
      <c r="J46" s="136">
        <v>2.27</v>
      </c>
      <c r="K46" s="119">
        <v>2014</v>
      </c>
      <c r="L46" s="118">
        <v>2.2799999999999998</v>
      </c>
      <c r="M46" s="117">
        <v>2002</v>
      </c>
      <c r="N46" s="118">
        <v>1.7</v>
      </c>
      <c r="P46" s="59">
        <f>Page1.1!A33</f>
        <v>0</v>
      </c>
      <c r="Q46" s="55">
        <f t="shared" si="3"/>
        <v>0</v>
      </c>
      <c r="R46" s="55">
        <f t="shared" si="4"/>
        <v>0</v>
      </c>
      <c r="S46" s="55">
        <f t="shared" si="5"/>
        <v>0</v>
      </c>
      <c r="T46" s="55">
        <f t="shared" si="6"/>
        <v>0</v>
      </c>
      <c r="U46" s="55">
        <f t="shared" si="8"/>
        <v>0</v>
      </c>
      <c r="V46" s="55">
        <f t="shared" si="9"/>
        <v>0</v>
      </c>
      <c r="W46" s="55">
        <f t="shared" si="10"/>
        <v>0</v>
      </c>
      <c r="X46" s="55">
        <f t="shared" si="7"/>
        <v>0</v>
      </c>
      <c r="AG46" s="55"/>
    </row>
    <row r="47" spans="1:33">
      <c r="A47" s="137">
        <v>2039</v>
      </c>
      <c r="B47" s="140">
        <v>2.35</v>
      </c>
      <c r="C47" s="137">
        <v>2039</v>
      </c>
      <c r="D47" s="140">
        <v>1.94</v>
      </c>
      <c r="E47" s="137">
        <v>2021</v>
      </c>
      <c r="F47" s="140">
        <v>2</v>
      </c>
      <c r="G47" s="137">
        <v>2021</v>
      </c>
      <c r="H47" s="136">
        <v>1.38</v>
      </c>
      <c r="I47" s="137">
        <v>2016</v>
      </c>
      <c r="J47" s="136">
        <v>1.56</v>
      </c>
      <c r="K47" s="119">
        <v>2016</v>
      </c>
      <c r="L47" s="118">
        <v>1.6</v>
      </c>
      <c r="M47" s="119">
        <v>2003</v>
      </c>
      <c r="N47" s="118">
        <v>2.17</v>
      </c>
      <c r="P47" s="59">
        <f>Page1.1!A34</f>
        <v>0</v>
      </c>
      <c r="Q47" s="55">
        <f t="shared" si="3"/>
        <v>0</v>
      </c>
      <c r="R47" s="55">
        <f t="shared" si="4"/>
        <v>0</v>
      </c>
      <c r="S47" s="55">
        <f t="shared" si="5"/>
        <v>0</v>
      </c>
      <c r="T47" s="55">
        <f t="shared" si="6"/>
        <v>0</v>
      </c>
      <c r="U47" s="55">
        <f t="shared" si="8"/>
        <v>0</v>
      </c>
      <c r="V47" s="55">
        <f t="shared" si="9"/>
        <v>0</v>
      </c>
      <c r="W47" s="55">
        <f t="shared" si="10"/>
        <v>0</v>
      </c>
      <c r="X47" s="55">
        <f t="shared" si="7"/>
        <v>0</v>
      </c>
      <c r="AG47" s="55"/>
    </row>
    <row r="48" spans="1:33">
      <c r="A48" s="137">
        <v>2041</v>
      </c>
      <c r="B48" s="140">
        <v>2.11</v>
      </c>
      <c r="C48" s="137">
        <v>2041</v>
      </c>
      <c r="D48" s="140">
        <v>1.87</v>
      </c>
      <c r="E48" s="137">
        <v>2039</v>
      </c>
      <c r="F48" s="140">
        <v>1.76</v>
      </c>
      <c r="G48" s="137">
        <v>2039</v>
      </c>
      <c r="H48" s="136">
        <v>1.56</v>
      </c>
      <c r="I48" s="137">
        <v>2021</v>
      </c>
      <c r="J48" s="136">
        <v>1.38</v>
      </c>
      <c r="K48" s="119">
        <v>2021</v>
      </c>
      <c r="L48" s="118">
        <v>1.51</v>
      </c>
      <c r="M48" s="119">
        <v>2014</v>
      </c>
      <c r="N48" s="118">
        <v>2.7899999999999996</v>
      </c>
      <c r="P48" s="59">
        <f>Page1.1!A35</f>
        <v>0</v>
      </c>
      <c r="Q48" s="55">
        <f t="shared" si="3"/>
        <v>0</v>
      </c>
      <c r="R48" s="55">
        <f t="shared" si="4"/>
        <v>0</v>
      </c>
      <c r="S48" s="55">
        <f t="shared" si="5"/>
        <v>0</v>
      </c>
      <c r="T48" s="55">
        <f t="shared" si="6"/>
        <v>0</v>
      </c>
      <c r="U48" s="55">
        <f t="shared" si="8"/>
        <v>0</v>
      </c>
      <c r="V48" s="55">
        <f t="shared" si="9"/>
        <v>0</v>
      </c>
      <c r="W48" s="55">
        <f t="shared" si="10"/>
        <v>0</v>
      </c>
      <c r="X48" s="55">
        <f t="shared" si="7"/>
        <v>0</v>
      </c>
      <c r="AG48" s="55"/>
    </row>
    <row r="49" spans="1:33">
      <c r="A49" s="137">
        <v>2065</v>
      </c>
      <c r="B49" s="140">
        <v>1.39</v>
      </c>
      <c r="C49" s="137">
        <v>2065</v>
      </c>
      <c r="D49" s="140">
        <v>1.29</v>
      </c>
      <c r="E49" s="137">
        <v>2041</v>
      </c>
      <c r="F49" s="140">
        <v>1.95</v>
      </c>
      <c r="G49" s="137">
        <v>2041</v>
      </c>
      <c r="H49" s="136">
        <v>1.44</v>
      </c>
      <c r="I49" s="137">
        <v>2039</v>
      </c>
      <c r="J49" s="136">
        <v>1.56</v>
      </c>
      <c r="K49" s="119">
        <v>2039</v>
      </c>
      <c r="L49" s="118">
        <v>1.73</v>
      </c>
      <c r="M49" s="119">
        <v>2016</v>
      </c>
      <c r="N49" s="118">
        <v>1.8800000000000001</v>
      </c>
      <c r="P49" s="59">
        <f>Page1.1!A36</f>
        <v>0</v>
      </c>
      <c r="Q49" s="55">
        <f t="shared" si="3"/>
        <v>0</v>
      </c>
      <c r="R49" s="55">
        <f t="shared" si="4"/>
        <v>0</v>
      </c>
      <c r="S49" s="55">
        <f t="shared" si="5"/>
        <v>0</v>
      </c>
      <c r="T49" s="55">
        <f t="shared" si="6"/>
        <v>0</v>
      </c>
      <c r="U49" s="55">
        <f t="shared" si="8"/>
        <v>0</v>
      </c>
      <c r="V49" s="55">
        <f t="shared" si="9"/>
        <v>0</v>
      </c>
      <c r="W49" s="55">
        <f t="shared" si="10"/>
        <v>0</v>
      </c>
      <c r="X49" s="55">
        <f t="shared" si="7"/>
        <v>0</v>
      </c>
      <c r="AG49" s="55"/>
    </row>
    <row r="50" spans="1:33">
      <c r="A50" s="137">
        <v>2070</v>
      </c>
      <c r="B50" s="140">
        <v>2.88</v>
      </c>
      <c r="C50" s="137">
        <v>2070</v>
      </c>
      <c r="D50" s="140">
        <v>2.62</v>
      </c>
      <c r="E50" s="137">
        <v>2065</v>
      </c>
      <c r="F50" s="140">
        <v>1.26</v>
      </c>
      <c r="G50" s="137">
        <v>2065</v>
      </c>
      <c r="H50" s="136">
        <v>1.05</v>
      </c>
      <c r="I50" s="137">
        <v>2041</v>
      </c>
      <c r="J50" s="136">
        <v>1.44</v>
      </c>
      <c r="K50" s="119">
        <v>2041</v>
      </c>
      <c r="L50" s="118">
        <v>1.55</v>
      </c>
      <c r="M50" s="119">
        <v>2021</v>
      </c>
      <c r="N50" s="122">
        <v>1.78</v>
      </c>
      <c r="P50" s="59">
        <f>Page1.1!A37</f>
        <v>0</v>
      </c>
      <c r="Q50" s="55">
        <f t="shared" si="3"/>
        <v>0</v>
      </c>
      <c r="R50" s="55">
        <f t="shared" si="4"/>
        <v>0</v>
      </c>
      <c r="S50" s="55">
        <f t="shared" si="5"/>
        <v>0</v>
      </c>
      <c r="T50" s="55">
        <f t="shared" si="6"/>
        <v>0</v>
      </c>
      <c r="U50" s="55">
        <f t="shared" si="8"/>
        <v>0</v>
      </c>
      <c r="V50" s="55">
        <f t="shared" si="9"/>
        <v>0</v>
      </c>
      <c r="W50" s="55">
        <f t="shared" si="10"/>
        <v>0</v>
      </c>
      <c r="X50" s="55">
        <f t="shared" si="7"/>
        <v>0</v>
      </c>
      <c r="AG50" s="55"/>
    </row>
    <row r="51" spans="1:33">
      <c r="A51" s="137">
        <v>2089</v>
      </c>
      <c r="B51" s="140">
        <v>3.32</v>
      </c>
      <c r="C51" s="137">
        <v>2089</v>
      </c>
      <c r="D51" s="140">
        <v>3.28</v>
      </c>
      <c r="E51" s="137">
        <v>2070</v>
      </c>
      <c r="F51" s="140">
        <v>2.58</v>
      </c>
      <c r="G51" s="137">
        <v>2070</v>
      </c>
      <c r="H51" s="136">
        <v>1.93</v>
      </c>
      <c r="I51" s="137">
        <v>2065</v>
      </c>
      <c r="J51" s="136">
        <v>1.05</v>
      </c>
      <c r="K51" s="119">
        <v>2065</v>
      </c>
      <c r="L51" s="118">
        <v>1.1399999999999999</v>
      </c>
      <c r="M51" s="119">
        <v>2039</v>
      </c>
      <c r="N51" s="118">
        <v>2.0099999999999998</v>
      </c>
      <c r="P51" s="59">
        <f>Page1.1!A38</f>
        <v>0</v>
      </c>
      <c r="Q51" s="55">
        <f t="shared" si="3"/>
        <v>0</v>
      </c>
      <c r="R51" s="55">
        <f t="shared" si="4"/>
        <v>0</v>
      </c>
      <c r="S51" s="55">
        <f t="shared" si="5"/>
        <v>0</v>
      </c>
      <c r="T51" s="55">
        <f t="shared" si="6"/>
        <v>0</v>
      </c>
      <c r="U51" s="55">
        <f t="shared" si="8"/>
        <v>0</v>
      </c>
      <c r="V51" s="55">
        <f t="shared" si="9"/>
        <v>0</v>
      </c>
      <c r="W51" s="55">
        <f t="shared" si="10"/>
        <v>0</v>
      </c>
      <c r="X51" s="55">
        <f t="shared" si="7"/>
        <v>0</v>
      </c>
      <c r="AG51" s="55"/>
    </row>
    <row r="52" spans="1:33">
      <c r="A52" s="137">
        <v>2095</v>
      </c>
      <c r="B52" s="140">
        <v>2.5499999999999998</v>
      </c>
      <c r="C52" s="137">
        <v>2095</v>
      </c>
      <c r="D52" s="140">
        <v>2.35</v>
      </c>
      <c r="E52" s="137">
        <v>2089</v>
      </c>
      <c r="F52" s="140">
        <v>3.69</v>
      </c>
      <c r="G52" s="137">
        <v>2089</v>
      </c>
      <c r="H52" s="136">
        <v>3.66</v>
      </c>
      <c r="I52" s="137">
        <v>2070</v>
      </c>
      <c r="J52" s="136">
        <v>1.93</v>
      </c>
      <c r="K52" s="119">
        <v>2070</v>
      </c>
      <c r="L52" s="118">
        <v>1.82</v>
      </c>
      <c r="M52" s="119">
        <v>2041</v>
      </c>
      <c r="N52" s="118">
        <v>1.93</v>
      </c>
      <c r="P52" s="59">
        <f>Page1.1!A39</f>
        <v>0</v>
      </c>
      <c r="Q52" s="55">
        <f t="shared" si="3"/>
        <v>0</v>
      </c>
      <c r="R52" s="55">
        <f t="shared" si="4"/>
        <v>0</v>
      </c>
      <c r="S52" s="55">
        <f t="shared" si="5"/>
        <v>0</v>
      </c>
      <c r="T52" s="55">
        <f t="shared" si="6"/>
        <v>0</v>
      </c>
      <c r="U52" s="55">
        <f t="shared" si="8"/>
        <v>0</v>
      </c>
      <c r="V52" s="55">
        <f t="shared" si="9"/>
        <v>0</v>
      </c>
      <c r="W52" s="55">
        <f t="shared" si="10"/>
        <v>0</v>
      </c>
      <c r="X52" s="55">
        <f t="shared" si="7"/>
        <v>0</v>
      </c>
      <c r="AG52" s="55"/>
    </row>
    <row r="53" spans="1:33">
      <c r="A53" s="137">
        <v>2104</v>
      </c>
      <c r="B53" s="140">
        <v>5.56</v>
      </c>
      <c r="C53" s="137">
        <v>2104</v>
      </c>
      <c r="D53" s="140">
        <v>4.88</v>
      </c>
      <c r="E53" s="137">
        <v>2095</v>
      </c>
      <c r="F53" s="140">
        <v>2.42</v>
      </c>
      <c r="G53" s="137">
        <v>2095</v>
      </c>
      <c r="H53" s="136">
        <v>1.7</v>
      </c>
      <c r="I53" s="137">
        <v>2089</v>
      </c>
      <c r="J53" s="136">
        <v>3.66</v>
      </c>
      <c r="K53" s="119">
        <v>2089</v>
      </c>
      <c r="L53" s="118">
        <v>5.04</v>
      </c>
      <c r="M53" s="119">
        <v>2065</v>
      </c>
      <c r="N53" s="118">
        <v>1.48</v>
      </c>
      <c r="P53" s="59">
        <f>Page1.1!A40</f>
        <v>0</v>
      </c>
      <c r="Q53" s="55">
        <f t="shared" si="3"/>
        <v>0</v>
      </c>
      <c r="R53" s="55">
        <f t="shared" si="4"/>
        <v>0</v>
      </c>
      <c r="S53" s="55">
        <f t="shared" si="5"/>
        <v>0</v>
      </c>
      <c r="T53" s="55">
        <f t="shared" si="6"/>
        <v>0</v>
      </c>
      <c r="U53" s="55">
        <f t="shared" si="8"/>
        <v>0</v>
      </c>
      <c r="V53" s="55">
        <f t="shared" si="9"/>
        <v>0</v>
      </c>
      <c r="W53" s="55">
        <f t="shared" si="10"/>
        <v>0</v>
      </c>
      <c r="X53" s="55">
        <f t="shared" si="7"/>
        <v>0</v>
      </c>
      <c r="AG53" s="55"/>
    </row>
    <row r="54" spans="1:33">
      <c r="A54" s="137">
        <v>2105</v>
      </c>
      <c r="B54" s="140">
        <v>2.94</v>
      </c>
      <c r="C54" s="137">
        <v>2105</v>
      </c>
      <c r="D54" s="140">
        <v>2.72</v>
      </c>
      <c r="E54" s="137">
        <v>2104</v>
      </c>
      <c r="F54" s="140">
        <v>4.3099999999999996</v>
      </c>
      <c r="G54" s="137">
        <v>2104</v>
      </c>
      <c r="H54" s="136">
        <v>2.94</v>
      </c>
      <c r="I54" s="137">
        <v>2095</v>
      </c>
      <c r="J54" s="136">
        <v>1.7</v>
      </c>
      <c r="K54" s="119">
        <v>2095</v>
      </c>
      <c r="L54" s="118">
        <v>1.76</v>
      </c>
      <c r="M54" s="119">
        <v>2070</v>
      </c>
      <c r="N54" s="118">
        <v>2.2999999999999998</v>
      </c>
      <c r="P54" s="59">
        <f>Page1.1!A41</f>
        <v>0</v>
      </c>
      <c r="Q54" s="55">
        <f t="shared" si="3"/>
        <v>0</v>
      </c>
      <c r="R54" s="55">
        <f t="shared" si="4"/>
        <v>0</v>
      </c>
      <c r="S54" s="55">
        <f t="shared" si="5"/>
        <v>0</v>
      </c>
      <c r="T54" s="55">
        <f t="shared" si="6"/>
        <v>0</v>
      </c>
      <c r="U54" s="55">
        <f t="shared" si="8"/>
        <v>0</v>
      </c>
      <c r="V54" s="55">
        <f t="shared" si="9"/>
        <v>0</v>
      </c>
      <c r="W54" s="55">
        <f t="shared" si="10"/>
        <v>0</v>
      </c>
      <c r="X54" s="55">
        <f t="shared" si="7"/>
        <v>0</v>
      </c>
      <c r="AG54" s="55"/>
    </row>
    <row r="55" spans="1:33">
      <c r="A55" s="137">
        <v>2110</v>
      </c>
      <c r="B55" s="140">
        <v>1.56</v>
      </c>
      <c r="C55" s="137">
        <v>2110</v>
      </c>
      <c r="D55" s="140">
        <v>1.33</v>
      </c>
      <c r="E55" s="137">
        <v>2105</v>
      </c>
      <c r="F55" s="140">
        <v>2.75</v>
      </c>
      <c r="G55" s="137">
        <v>2105</v>
      </c>
      <c r="H55" s="136">
        <v>1.88</v>
      </c>
      <c r="I55" s="137">
        <v>2104</v>
      </c>
      <c r="J55" s="136">
        <v>2.94</v>
      </c>
      <c r="K55" s="119">
        <v>2104</v>
      </c>
      <c r="L55" s="118">
        <v>3.26</v>
      </c>
      <c r="M55" s="119">
        <v>2086</v>
      </c>
      <c r="N55" s="118">
        <v>2.1199999999999997</v>
      </c>
      <c r="P55" s="59">
        <f>Page1.1!A42</f>
        <v>0</v>
      </c>
      <c r="Q55" s="55">
        <f t="shared" si="3"/>
        <v>0</v>
      </c>
      <c r="R55" s="55">
        <f t="shared" si="4"/>
        <v>0</v>
      </c>
      <c r="S55" s="55">
        <f t="shared" si="5"/>
        <v>0</v>
      </c>
      <c r="T55" s="55">
        <f t="shared" si="6"/>
        <v>0</v>
      </c>
      <c r="U55" s="55">
        <f t="shared" si="8"/>
        <v>0</v>
      </c>
      <c r="V55" s="55">
        <f t="shared" si="9"/>
        <v>0</v>
      </c>
      <c r="W55" s="55">
        <f t="shared" si="10"/>
        <v>0</v>
      </c>
      <c r="X55" s="55">
        <f t="shared" si="7"/>
        <v>0</v>
      </c>
      <c r="AG55" s="55"/>
    </row>
    <row r="56" spans="1:33">
      <c r="A56" s="137">
        <v>2111</v>
      </c>
      <c r="B56" s="140">
        <v>3</v>
      </c>
      <c r="C56" s="137">
        <v>2111</v>
      </c>
      <c r="D56" s="140">
        <v>2.56</v>
      </c>
      <c r="E56" s="137">
        <v>2110</v>
      </c>
      <c r="F56" s="140">
        <v>1.32</v>
      </c>
      <c r="G56" s="137">
        <v>2110</v>
      </c>
      <c r="H56" s="136">
        <v>1.05</v>
      </c>
      <c r="I56" s="137">
        <v>2105</v>
      </c>
      <c r="J56" s="136">
        <v>1.88</v>
      </c>
      <c r="K56" s="119">
        <v>2105</v>
      </c>
      <c r="L56" s="118">
        <v>1.85</v>
      </c>
      <c r="M56" s="119">
        <v>2089</v>
      </c>
      <c r="N56" s="118">
        <v>6.1099999999999994</v>
      </c>
      <c r="P56" s="59">
        <f>Page1.1!A43</f>
        <v>0</v>
      </c>
      <c r="Q56" s="55">
        <f t="shared" si="3"/>
        <v>0</v>
      </c>
      <c r="R56" s="55">
        <f t="shared" si="4"/>
        <v>0</v>
      </c>
      <c r="S56" s="55">
        <f t="shared" si="5"/>
        <v>0</v>
      </c>
      <c r="T56" s="55">
        <f t="shared" si="6"/>
        <v>0</v>
      </c>
      <c r="U56" s="55">
        <f t="shared" si="8"/>
        <v>0</v>
      </c>
      <c r="V56" s="55">
        <f t="shared" si="9"/>
        <v>0</v>
      </c>
      <c r="W56" s="55">
        <f t="shared" si="10"/>
        <v>0</v>
      </c>
      <c r="X56" s="55">
        <f t="shared" si="7"/>
        <v>0</v>
      </c>
      <c r="AG56" s="55"/>
    </row>
    <row r="57" spans="1:33">
      <c r="A57" s="137">
        <v>2112</v>
      </c>
      <c r="B57" s="140">
        <v>3.21</v>
      </c>
      <c r="C57" s="137">
        <v>2112</v>
      </c>
      <c r="D57" s="140">
        <v>3.14</v>
      </c>
      <c r="E57" s="137">
        <v>2111</v>
      </c>
      <c r="F57" s="140">
        <v>2.4500000000000002</v>
      </c>
      <c r="G57" s="137">
        <v>2111</v>
      </c>
      <c r="H57" s="136">
        <v>2.0499999999999998</v>
      </c>
      <c r="I57" s="137">
        <v>2110</v>
      </c>
      <c r="J57" s="136">
        <v>1.05</v>
      </c>
      <c r="K57" s="119">
        <v>2110</v>
      </c>
      <c r="L57" s="118">
        <v>1.1499999999999999</v>
      </c>
      <c r="M57" s="119">
        <v>2095</v>
      </c>
      <c r="N57" s="118">
        <v>1.86</v>
      </c>
      <c r="P57" s="59">
        <f>Page1.1!A44</f>
        <v>0</v>
      </c>
      <c r="Q57" s="55">
        <f t="shared" si="3"/>
        <v>0</v>
      </c>
      <c r="R57" s="55">
        <f t="shared" si="4"/>
        <v>0</v>
      </c>
      <c r="S57" s="55">
        <f t="shared" si="5"/>
        <v>0</v>
      </c>
      <c r="T57" s="55">
        <f t="shared" si="6"/>
        <v>0</v>
      </c>
      <c r="U57" s="55">
        <f t="shared" si="8"/>
        <v>0</v>
      </c>
      <c r="V57" s="55">
        <f t="shared" si="9"/>
        <v>0</v>
      </c>
      <c r="W57" s="55">
        <f t="shared" si="10"/>
        <v>0</v>
      </c>
      <c r="X57" s="55">
        <f t="shared" si="7"/>
        <v>0</v>
      </c>
      <c r="AG57" s="55"/>
    </row>
    <row r="58" spans="1:33">
      <c r="A58" s="137">
        <v>2114</v>
      </c>
      <c r="B58" s="140">
        <v>2</v>
      </c>
      <c r="C58" s="137">
        <v>2114</v>
      </c>
      <c r="D58" s="140">
        <v>1.94</v>
      </c>
      <c r="E58" s="137">
        <v>2112</v>
      </c>
      <c r="F58" s="140">
        <v>3.08</v>
      </c>
      <c r="G58" s="137">
        <v>2112</v>
      </c>
      <c r="H58" s="136">
        <v>2.5</v>
      </c>
      <c r="I58" s="137">
        <v>2111</v>
      </c>
      <c r="J58" s="136">
        <v>2.0499999999999998</v>
      </c>
      <c r="K58" s="119">
        <v>2111</v>
      </c>
      <c r="L58" s="118">
        <v>2.2200000000000002</v>
      </c>
      <c r="M58" s="119">
        <v>2104</v>
      </c>
      <c r="N58" s="118">
        <v>3.6999999999999997</v>
      </c>
      <c r="P58" s="59">
        <f>Page1.1!A45</f>
        <v>0</v>
      </c>
      <c r="Q58" s="55">
        <f t="shared" si="3"/>
        <v>0</v>
      </c>
      <c r="R58" s="55">
        <f t="shared" si="4"/>
        <v>0</v>
      </c>
      <c r="S58" s="55">
        <f t="shared" si="5"/>
        <v>0</v>
      </c>
      <c r="T58" s="55">
        <f t="shared" si="6"/>
        <v>0</v>
      </c>
      <c r="U58" s="55">
        <f t="shared" si="8"/>
        <v>0</v>
      </c>
      <c r="V58" s="55">
        <f t="shared" si="9"/>
        <v>0</v>
      </c>
      <c r="W58" s="55">
        <f t="shared" si="10"/>
        <v>0</v>
      </c>
      <c r="X58" s="55">
        <f t="shared" si="7"/>
        <v>0</v>
      </c>
      <c r="AG58" s="55"/>
    </row>
    <row r="59" spans="1:33">
      <c r="A59" s="137">
        <v>2121</v>
      </c>
      <c r="B59" s="140">
        <v>1.1100000000000001</v>
      </c>
      <c r="C59" s="137">
        <v>2121</v>
      </c>
      <c r="D59" s="140">
        <v>1.19</v>
      </c>
      <c r="E59" s="137">
        <v>2114</v>
      </c>
      <c r="F59" s="140">
        <v>2.16</v>
      </c>
      <c r="G59" s="137">
        <v>2114</v>
      </c>
      <c r="H59" s="136">
        <v>1.75</v>
      </c>
      <c r="I59" s="137">
        <v>2112</v>
      </c>
      <c r="J59" s="136">
        <v>2.5</v>
      </c>
      <c r="K59" s="119">
        <v>2112</v>
      </c>
      <c r="L59" s="118">
        <v>2.56</v>
      </c>
      <c r="M59" s="119">
        <v>2105</v>
      </c>
      <c r="N59" s="118">
        <v>2.11</v>
      </c>
      <c r="P59" s="59">
        <f>Page1.1!A46</f>
        <v>0</v>
      </c>
      <c r="Q59" s="55">
        <f t="shared" si="3"/>
        <v>0</v>
      </c>
      <c r="R59" s="55">
        <f t="shared" si="4"/>
        <v>0</v>
      </c>
      <c r="S59" s="55">
        <f t="shared" si="5"/>
        <v>0</v>
      </c>
      <c r="T59" s="55">
        <f t="shared" si="6"/>
        <v>0</v>
      </c>
      <c r="U59" s="55">
        <f t="shared" si="8"/>
        <v>0</v>
      </c>
      <c r="V59" s="55">
        <f t="shared" si="9"/>
        <v>0</v>
      </c>
      <c r="W59" s="55">
        <f t="shared" si="10"/>
        <v>0</v>
      </c>
      <c r="X59" s="55">
        <f t="shared" si="7"/>
        <v>0</v>
      </c>
      <c r="AG59" s="55"/>
    </row>
    <row r="60" spans="1:33">
      <c r="A60" s="137">
        <v>2130</v>
      </c>
      <c r="B60" s="140">
        <v>1.5</v>
      </c>
      <c r="C60" s="137">
        <v>2130</v>
      </c>
      <c r="D60" s="140">
        <v>1.2</v>
      </c>
      <c r="E60" s="137">
        <v>2121</v>
      </c>
      <c r="F60" s="140">
        <v>1.2</v>
      </c>
      <c r="G60" s="137">
        <v>2121</v>
      </c>
      <c r="H60" s="136">
        <v>1.03</v>
      </c>
      <c r="I60" s="137">
        <v>2114</v>
      </c>
      <c r="J60" s="136">
        <v>1.75</v>
      </c>
      <c r="K60" s="119">
        <v>2114</v>
      </c>
      <c r="L60" s="118">
        <v>1.87</v>
      </c>
      <c r="M60" s="119">
        <v>2110</v>
      </c>
      <c r="N60" s="118">
        <v>1.32</v>
      </c>
      <c r="P60" s="59">
        <f>Page1.1!A47</f>
        <v>0</v>
      </c>
      <c r="Q60" s="55">
        <f t="shared" si="3"/>
        <v>0</v>
      </c>
      <c r="R60" s="55">
        <f t="shared" si="4"/>
        <v>0</v>
      </c>
      <c r="S60" s="55">
        <f t="shared" si="5"/>
        <v>0</v>
      </c>
      <c r="T60" s="55">
        <f t="shared" si="6"/>
        <v>0</v>
      </c>
      <c r="U60" s="55">
        <f t="shared" si="8"/>
        <v>0</v>
      </c>
      <c r="V60" s="55">
        <f t="shared" si="9"/>
        <v>0</v>
      </c>
      <c r="W60" s="55">
        <f t="shared" si="10"/>
        <v>0</v>
      </c>
      <c r="X60" s="55">
        <f t="shared" si="7"/>
        <v>0</v>
      </c>
      <c r="AG60" s="55"/>
    </row>
    <row r="61" spans="1:33">
      <c r="A61" s="137">
        <v>2131</v>
      </c>
      <c r="B61" s="140">
        <v>1.44</v>
      </c>
      <c r="C61" s="137">
        <v>2131</v>
      </c>
      <c r="D61" s="140">
        <v>1.49</v>
      </c>
      <c r="E61" s="137">
        <v>2130</v>
      </c>
      <c r="F61" s="140">
        <v>1.24</v>
      </c>
      <c r="G61" s="137">
        <v>2130</v>
      </c>
      <c r="H61" s="136">
        <v>0.97</v>
      </c>
      <c r="I61" s="137">
        <v>2121</v>
      </c>
      <c r="J61" s="136">
        <v>1.03</v>
      </c>
      <c r="K61" s="119">
        <v>2121</v>
      </c>
      <c r="L61" s="118">
        <v>1.22</v>
      </c>
      <c r="M61" s="119">
        <v>2111</v>
      </c>
      <c r="N61" s="118">
        <v>2.61</v>
      </c>
      <c r="P61" s="59">
        <f>Page1.1!A48</f>
        <v>0</v>
      </c>
      <c r="Q61" s="55">
        <f t="shared" si="3"/>
        <v>0</v>
      </c>
      <c r="R61" s="55">
        <f t="shared" si="4"/>
        <v>0</v>
      </c>
      <c r="S61" s="55">
        <f t="shared" si="5"/>
        <v>0</v>
      </c>
      <c r="T61" s="55">
        <f t="shared" si="6"/>
        <v>0</v>
      </c>
      <c r="U61" s="55">
        <f t="shared" si="8"/>
        <v>0</v>
      </c>
      <c r="V61" s="55">
        <f t="shared" si="9"/>
        <v>0</v>
      </c>
      <c r="W61" s="55">
        <f t="shared" si="10"/>
        <v>0</v>
      </c>
      <c r="X61" s="55">
        <f t="shared" si="7"/>
        <v>0</v>
      </c>
      <c r="AG61" s="55"/>
    </row>
    <row r="62" spans="1:33">
      <c r="A62" s="137">
        <v>2143</v>
      </c>
      <c r="B62" s="140">
        <v>1.68</v>
      </c>
      <c r="C62" s="137">
        <v>2143</v>
      </c>
      <c r="D62" s="140">
        <v>1.75</v>
      </c>
      <c r="E62" s="137">
        <v>2131</v>
      </c>
      <c r="F62" s="140">
        <v>1.67</v>
      </c>
      <c r="G62" s="137">
        <v>2131</v>
      </c>
      <c r="H62" s="136">
        <v>1.55</v>
      </c>
      <c r="I62" s="137">
        <v>2130</v>
      </c>
      <c r="J62" s="136">
        <v>0.97</v>
      </c>
      <c r="K62" s="119">
        <v>2130</v>
      </c>
      <c r="L62" s="118">
        <v>1.01</v>
      </c>
      <c r="M62" s="119">
        <v>2112</v>
      </c>
      <c r="N62" s="118">
        <v>2.88</v>
      </c>
      <c r="P62" s="59">
        <f>Page1.2!A19</f>
        <v>0</v>
      </c>
      <c r="Q62" s="55">
        <f t="shared" si="3"/>
        <v>0</v>
      </c>
      <c r="R62" s="55">
        <f t="shared" si="4"/>
        <v>0</v>
      </c>
      <c r="S62" s="55">
        <f t="shared" si="5"/>
        <v>0</v>
      </c>
      <c r="T62" s="55">
        <f t="shared" si="6"/>
        <v>0</v>
      </c>
      <c r="U62" s="55">
        <f t="shared" si="8"/>
        <v>0</v>
      </c>
      <c r="V62" s="55">
        <f t="shared" si="9"/>
        <v>0</v>
      </c>
      <c r="W62" s="55">
        <f t="shared" si="10"/>
        <v>0</v>
      </c>
      <c r="X62" s="55">
        <f t="shared" si="7"/>
        <v>0</v>
      </c>
      <c r="AG62" s="55"/>
    </row>
    <row r="63" spans="1:33">
      <c r="A63" s="137">
        <v>2157</v>
      </c>
      <c r="B63" s="140">
        <v>3.35</v>
      </c>
      <c r="C63" s="137">
        <v>2157</v>
      </c>
      <c r="D63" s="140">
        <v>3.18</v>
      </c>
      <c r="E63" s="137">
        <v>2143</v>
      </c>
      <c r="F63" s="140">
        <v>1.82</v>
      </c>
      <c r="G63" s="137">
        <v>2143</v>
      </c>
      <c r="H63" s="136">
        <v>1.25</v>
      </c>
      <c r="I63" s="137">
        <v>2131</v>
      </c>
      <c r="J63" s="136">
        <v>1.55</v>
      </c>
      <c r="K63" s="119">
        <v>2131</v>
      </c>
      <c r="L63" s="118">
        <v>1.83</v>
      </c>
      <c r="M63" s="119">
        <v>2114</v>
      </c>
      <c r="N63" s="118">
        <v>2.2799999999999998</v>
      </c>
      <c r="P63" s="59">
        <f>Page1.2!A20</f>
        <v>0</v>
      </c>
      <c r="Q63" s="55">
        <f t="shared" si="3"/>
        <v>0</v>
      </c>
      <c r="R63" s="55">
        <f t="shared" si="4"/>
        <v>0</v>
      </c>
      <c r="S63" s="55">
        <f t="shared" si="5"/>
        <v>0</v>
      </c>
      <c r="T63" s="55">
        <f t="shared" si="6"/>
        <v>0</v>
      </c>
      <c r="U63" s="55">
        <f t="shared" si="8"/>
        <v>0</v>
      </c>
      <c r="V63" s="55">
        <f t="shared" si="9"/>
        <v>0</v>
      </c>
      <c r="W63" s="55">
        <f t="shared" si="10"/>
        <v>0</v>
      </c>
      <c r="X63" s="55">
        <f t="shared" si="7"/>
        <v>0</v>
      </c>
      <c r="AG63" s="55"/>
    </row>
    <row r="64" spans="1:33">
      <c r="A64" s="137">
        <v>2211</v>
      </c>
      <c r="B64" s="140">
        <v>4.68</v>
      </c>
      <c r="C64" s="137">
        <v>2211</v>
      </c>
      <c r="D64" s="140">
        <v>4.5599999999999996</v>
      </c>
      <c r="E64" s="137">
        <v>2157</v>
      </c>
      <c r="F64" s="140">
        <v>3.26</v>
      </c>
      <c r="G64" s="137">
        <v>2157</v>
      </c>
      <c r="H64" s="136">
        <v>2.36</v>
      </c>
      <c r="I64" s="137">
        <v>2143</v>
      </c>
      <c r="J64" s="136">
        <v>1.25</v>
      </c>
      <c r="K64" s="119">
        <v>2143</v>
      </c>
      <c r="L64" s="118">
        <v>1.23</v>
      </c>
      <c r="M64" s="119">
        <v>2121</v>
      </c>
      <c r="N64" s="118">
        <v>1.4</v>
      </c>
      <c r="P64" s="59">
        <f>Page1.2!A21</f>
        <v>0</v>
      </c>
      <c r="Q64" s="55">
        <f t="shared" si="3"/>
        <v>0</v>
      </c>
      <c r="R64" s="55">
        <f t="shared" si="4"/>
        <v>0</v>
      </c>
      <c r="S64" s="55">
        <f t="shared" si="5"/>
        <v>0</v>
      </c>
      <c r="T64" s="55">
        <f t="shared" si="6"/>
        <v>0</v>
      </c>
      <c r="U64" s="55">
        <f t="shared" si="8"/>
        <v>0</v>
      </c>
      <c r="V64" s="55">
        <f t="shared" si="9"/>
        <v>0</v>
      </c>
      <c r="W64" s="55">
        <f t="shared" si="10"/>
        <v>0</v>
      </c>
      <c r="X64" s="55">
        <f t="shared" si="7"/>
        <v>0</v>
      </c>
      <c r="AG64" s="55"/>
    </row>
    <row r="65" spans="1:33">
      <c r="A65" s="137">
        <v>2220</v>
      </c>
      <c r="B65" s="140">
        <v>1.83</v>
      </c>
      <c r="C65" s="137">
        <v>2220</v>
      </c>
      <c r="D65" s="140">
        <v>1.61</v>
      </c>
      <c r="E65" s="137">
        <v>2211</v>
      </c>
      <c r="F65" s="140">
        <v>4.88</v>
      </c>
      <c r="G65" s="137">
        <v>2211</v>
      </c>
      <c r="H65" s="136">
        <v>3.96</v>
      </c>
      <c r="I65" s="137">
        <v>2157</v>
      </c>
      <c r="J65" s="136">
        <v>2.36</v>
      </c>
      <c r="K65" s="119">
        <v>2157</v>
      </c>
      <c r="L65" s="118">
        <v>2.23</v>
      </c>
      <c r="M65" s="119">
        <v>2130</v>
      </c>
      <c r="N65" s="118">
        <v>1.28</v>
      </c>
      <c r="P65" s="59">
        <f>Page1.2!A22</f>
        <v>0</v>
      </c>
      <c r="Q65" s="55">
        <f t="shared" si="3"/>
        <v>0</v>
      </c>
      <c r="R65" s="55">
        <f t="shared" si="4"/>
        <v>0</v>
      </c>
      <c r="S65" s="55">
        <f t="shared" si="5"/>
        <v>0</v>
      </c>
      <c r="T65" s="55">
        <f t="shared" si="6"/>
        <v>0</v>
      </c>
      <c r="U65" s="55">
        <f t="shared" si="8"/>
        <v>0</v>
      </c>
      <c r="V65" s="55">
        <f t="shared" si="9"/>
        <v>0</v>
      </c>
      <c r="W65" s="55">
        <f t="shared" si="10"/>
        <v>0</v>
      </c>
      <c r="X65" s="55">
        <f t="shared" si="7"/>
        <v>0</v>
      </c>
      <c r="AG65" s="55"/>
    </row>
    <row r="66" spans="1:33">
      <c r="A66" s="137">
        <v>2288</v>
      </c>
      <c r="B66" s="140">
        <v>2.65</v>
      </c>
      <c r="C66" s="137">
        <v>2288</v>
      </c>
      <c r="D66" s="140">
        <v>2.4900000000000002</v>
      </c>
      <c r="E66" s="137">
        <v>2220</v>
      </c>
      <c r="F66" s="140">
        <v>1.39</v>
      </c>
      <c r="G66" s="137">
        <v>2220</v>
      </c>
      <c r="H66" s="136">
        <v>1.01</v>
      </c>
      <c r="I66" s="137">
        <v>2211</v>
      </c>
      <c r="J66" s="136">
        <v>3.96</v>
      </c>
      <c r="K66" s="119">
        <v>2211</v>
      </c>
      <c r="L66" s="118">
        <v>4.4400000000000004</v>
      </c>
      <c r="M66" s="119">
        <v>2131</v>
      </c>
      <c r="N66" s="118">
        <v>2.1999999999999997</v>
      </c>
      <c r="P66" s="59">
        <f>Page1.2!A23</f>
        <v>0</v>
      </c>
      <c r="Q66" s="55">
        <f t="shared" si="3"/>
        <v>0</v>
      </c>
      <c r="R66" s="55">
        <f t="shared" si="4"/>
        <v>0</v>
      </c>
      <c r="S66" s="55">
        <f t="shared" si="5"/>
        <v>0</v>
      </c>
      <c r="T66" s="55">
        <f t="shared" si="6"/>
        <v>0</v>
      </c>
      <c r="U66" s="55">
        <f t="shared" ref="U66:U97" si="11">SUMIF($I$2:$I$600,P66,$J$2:$J$600)</f>
        <v>0</v>
      </c>
      <c r="V66" s="55">
        <f t="shared" ref="V66:V97" si="12">SUMIF($K$2:$K$600,P66,$L$2:$L$600)</f>
        <v>0</v>
      </c>
      <c r="W66" s="55">
        <f t="shared" ref="W66:W97" si="13">SUMIF($M$2:$M$600,P66,$N$2:$N$600)</f>
        <v>0</v>
      </c>
      <c r="X66" s="55">
        <f t="shared" si="7"/>
        <v>0</v>
      </c>
      <c r="AG66" s="55"/>
    </row>
    <row r="67" spans="1:33">
      <c r="A67" s="137">
        <v>2302</v>
      </c>
      <c r="B67" s="140">
        <v>1.32</v>
      </c>
      <c r="C67" s="137">
        <v>2302</v>
      </c>
      <c r="D67" s="140">
        <v>1.2</v>
      </c>
      <c r="E67" s="137">
        <v>2288</v>
      </c>
      <c r="F67" s="140">
        <v>2.5299999999999998</v>
      </c>
      <c r="G67" s="137">
        <v>2286</v>
      </c>
      <c r="H67" s="136">
        <v>0.86</v>
      </c>
      <c r="I67" s="137">
        <v>2220</v>
      </c>
      <c r="J67" s="136">
        <v>1.01</v>
      </c>
      <c r="K67" s="119">
        <v>2220</v>
      </c>
      <c r="L67" s="118">
        <v>1.0900000000000001</v>
      </c>
      <c r="M67" s="119">
        <v>2143</v>
      </c>
      <c r="N67" s="118">
        <v>1.34</v>
      </c>
      <c r="P67" s="59">
        <f>Page1.2!A24</f>
        <v>0</v>
      </c>
      <c r="Q67" s="55">
        <f t="shared" ref="Q67:Q130" si="14">SUMIF($A$2:$A$600,P67,$B$2:$B$600)</f>
        <v>0</v>
      </c>
      <c r="R67" s="55">
        <f t="shared" ref="R67:R130" si="15">SUMIF($C$2:$C$600,P67,$D$2:$D$600)</f>
        <v>0</v>
      </c>
      <c r="S67" s="55">
        <f t="shared" ref="S67:S130" si="16">SUMIF($E$2:$E$600,P67,$F$2:$F$600)</f>
        <v>0</v>
      </c>
      <c r="T67" s="55">
        <f t="shared" ref="T67:T130" si="17">SUMIF($G$2:$G$600,P67,$H$2:$H$600)</f>
        <v>0</v>
      </c>
      <c r="U67" s="55">
        <f t="shared" si="11"/>
        <v>0</v>
      </c>
      <c r="V67" s="55">
        <f t="shared" si="12"/>
        <v>0</v>
      </c>
      <c r="W67" s="55">
        <f t="shared" si="13"/>
        <v>0</v>
      </c>
      <c r="X67" s="55">
        <f t="shared" ref="X67:X130" si="18">IF($Y$4=2024,Q67,IF($Y$4=2023,R67,IF(Y$4=2022,S67,IF($Y$4=2021,T67,IF($Y$4=2020,U67,IF($Y$4=2019,V67,IF($Y$4=2018,W67,0)))))))</f>
        <v>0</v>
      </c>
      <c r="AG67" s="55"/>
    </row>
    <row r="68" spans="1:33">
      <c r="A68" s="137">
        <v>2305</v>
      </c>
      <c r="B68" s="140">
        <v>1.64</v>
      </c>
      <c r="C68" s="137">
        <v>2305</v>
      </c>
      <c r="D68" s="140">
        <v>1.56</v>
      </c>
      <c r="E68" s="137">
        <v>2302</v>
      </c>
      <c r="F68" s="140">
        <v>1.17</v>
      </c>
      <c r="G68" s="137">
        <v>2288</v>
      </c>
      <c r="H68" s="136">
        <v>1.97</v>
      </c>
      <c r="I68" s="137">
        <v>2286</v>
      </c>
      <c r="J68" s="136">
        <v>0.86</v>
      </c>
      <c r="K68" s="119">
        <v>2286</v>
      </c>
      <c r="L68" s="118">
        <v>0.9</v>
      </c>
      <c r="M68" s="119">
        <v>2157</v>
      </c>
      <c r="N68" s="118">
        <v>2.7199999999999998</v>
      </c>
      <c r="P68" s="59">
        <f>Page1.2!A25</f>
        <v>0</v>
      </c>
      <c r="Q68" s="55">
        <f t="shared" si="14"/>
        <v>0</v>
      </c>
      <c r="R68" s="55">
        <f t="shared" si="15"/>
        <v>0</v>
      </c>
      <c r="S68" s="55">
        <f t="shared" si="16"/>
        <v>0</v>
      </c>
      <c r="T68" s="55">
        <f t="shared" si="17"/>
        <v>0</v>
      </c>
      <c r="U68" s="55">
        <f t="shared" si="11"/>
        <v>0</v>
      </c>
      <c r="V68" s="55">
        <f t="shared" si="12"/>
        <v>0</v>
      </c>
      <c r="W68" s="55">
        <f t="shared" si="13"/>
        <v>0</v>
      </c>
      <c r="X68" s="55">
        <f t="shared" si="18"/>
        <v>0</v>
      </c>
      <c r="AG68" s="55"/>
    </row>
    <row r="69" spans="1:33">
      <c r="A69" s="137">
        <v>2361</v>
      </c>
      <c r="B69" s="140">
        <v>1.27</v>
      </c>
      <c r="C69" s="137">
        <v>2361</v>
      </c>
      <c r="D69" s="140">
        <v>1.19</v>
      </c>
      <c r="E69" s="137">
        <v>2305</v>
      </c>
      <c r="F69" s="140">
        <v>1.52</v>
      </c>
      <c r="G69" s="137">
        <v>2302</v>
      </c>
      <c r="H69" s="136">
        <v>0.92</v>
      </c>
      <c r="I69" s="137">
        <v>2288</v>
      </c>
      <c r="J69" s="136">
        <v>1.97</v>
      </c>
      <c r="K69" s="119">
        <v>2288</v>
      </c>
      <c r="L69" s="118">
        <v>2.25</v>
      </c>
      <c r="M69" s="119">
        <v>2211</v>
      </c>
      <c r="N69" s="118">
        <v>5.54</v>
      </c>
      <c r="P69" s="59">
        <f>Page1.2!A26</f>
        <v>0</v>
      </c>
      <c r="Q69" s="55">
        <f t="shared" si="14"/>
        <v>0</v>
      </c>
      <c r="R69" s="55">
        <f t="shared" si="15"/>
        <v>0</v>
      </c>
      <c r="S69" s="55">
        <f t="shared" si="16"/>
        <v>0</v>
      </c>
      <c r="T69" s="55">
        <f t="shared" si="17"/>
        <v>0</v>
      </c>
      <c r="U69" s="55">
        <f t="shared" si="11"/>
        <v>0</v>
      </c>
      <c r="V69" s="55">
        <f t="shared" si="12"/>
        <v>0</v>
      </c>
      <c r="W69" s="55">
        <f t="shared" si="13"/>
        <v>0</v>
      </c>
      <c r="X69" s="55">
        <f t="shared" si="18"/>
        <v>0</v>
      </c>
      <c r="AG69" s="55"/>
    </row>
    <row r="70" spans="1:33">
      <c r="A70" s="137">
        <v>2362</v>
      </c>
      <c r="B70" s="140">
        <v>1.64</v>
      </c>
      <c r="C70" s="137">
        <v>2362</v>
      </c>
      <c r="D70" s="140">
        <v>1.42</v>
      </c>
      <c r="E70" s="137">
        <v>2361</v>
      </c>
      <c r="F70" s="140">
        <v>1.26</v>
      </c>
      <c r="G70" s="137">
        <v>2305</v>
      </c>
      <c r="H70" s="136">
        <v>1.1100000000000001</v>
      </c>
      <c r="I70" s="137">
        <v>2302</v>
      </c>
      <c r="J70" s="136">
        <v>0.92</v>
      </c>
      <c r="K70" s="119">
        <v>2302</v>
      </c>
      <c r="L70" s="118">
        <v>1.02</v>
      </c>
      <c r="M70" s="119">
        <v>2220</v>
      </c>
      <c r="N70" s="118">
        <v>1.27</v>
      </c>
      <c r="P70" s="59">
        <f>Page1.2!A27</f>
        <v>0</v>
      </c>
      <c r="Q70" s="55">
        <f t="shared" si="14"/>
        <v>0</v>
      </c>
      <c r="R70" s="55">
        <f t="shared" si="15"/>
        <v>0</v>
      </c>
      <c r="S70" s="55">
        <f t="shared" si="16"/>
        <v>0</v>
      </c>
      <c r="T70" s="55">
        <f t="shared" si="17"/>
        <v>0</v>
      </c>
      <c r="U70" s="55">
        <f t="shared" si="11"/>
        <v>0</v>
      </c>
      <c r="V70" s="55">
        <f t="shared" si="12"/>
        <v>0</v>
      </c>
      <c r="W70" s="55">
        <f t="shared" si="13"/>
        <v>0</v>
      </c>
      <c r="X70" s="55">
        <f t="shared" si="18"/>
        <v>0</v>
      </c>
      <c r="AG70" s="55"/>
    </row>
    <row r="71" spans="1:33">
      <c r="A71" s="137">
        <v>2380</v>
      </c>
      <c r="B71" s="140">
        <v>1.32</v>
      </c>
      <c r="C71" s="137">
        <v>2380</v>
      </c>
      <c r="D71" s="140">
        <v>1.33</v>
      </c>
      <c r="E71" s="137">
        <v>2362</v>
      </c>
      <c r="F71" s="140">
        <v>1.32</v>
      </c>
      <c r="G71" s="137">
        <v>2361</v>
      </c>
      <c r="H71" s="136">
        <v>1.1100000000000001</v>
      </c>
      <c r="I71" s="137">
        <v>2305</v>
      </c>
      <c r="J71" s="136">
        <v>1.1100000000000001</v>
      </c>
      <c r="K71" s="119">
        <v>2305</v>
      </c>
      <c r="L71" s="118">
        <v>1.1599999999999999</v>
      </c>
      <c r="M71" s="119">
        <v>2286</v>
      </c>
      <c r="N71" s="118">
        <v>1.01</v>
      </c>
      <c r="P71" s="59">
        <f>Page1.2!A28</f>
        <v>0</v>
      </c>
      <c r="Q71" s="55">
        <f t="shared" si="14"/>
        <v>0</v>
      </c>
      <c r="R71" s="55">
        <f t="shared" si="15"/>
        <v>0</v>
      </c>
      <c r="S71" s="55">
        <f t="shared" si="16"/>
        <v>0</v>
      </c>
      <c r="T71" s="55">
        <f t="shared" si="17"/>
        <v>0</v>
      </c>
      <c r="U71" s="55">
        <f t="shared" si="11"/>
        <v>0</v>
      </c>
      <c r="V71" s="55">
        <f t="shared" si="12"/>
        <v>0</v>
      </c>
      <c r="W71" s="55">
        <f t="shared" si="13"/>
        <v>0</v>
      </c>
      <c r="X71" s="55">
        <f t="shared" si="18"/>
        <v>0</v>
      </c>
      <c r="AG71" s="55"/>
    </row>
    <row r="72" spans="1:33">
      <c r="A72" s="137">
        <v>2388</v>
      </c>
      <c r="B72" s="140">
        <v>0.97</v>
      </c>
      <c r="C72" s="137">
        <v>2388</v>
      </c>
      <c r="D72" s="140">
        <v>0.92</v>
      </c>
      <c r="E72" s="137">
        <v>2380</v>
      </c>
      <c r="F72" s="140">
        <v>1.37</v>
      </c>
      <c r="G72" s="137">
        <v>2362</v>
      </c>
      <c r="H72" s="136">
        <v>0.89</v>
      </c>
      <c r="I72" s="137">
        <v>2361</v>
      </c>
      <c r="J72" s="136">
        <v>1.1100000000000001</v>
      </c>
      <c r="K72" s="119">
        <v>2361</v>
      </c>
      <c r="L72" s="118">
        <v>1.19</v>
      </c>
      <c r="M72" s="119">
        <v>2288</v>
      </c>
      <c r="N72" s="118">
        <v>2.8</v>
      </c>
      <c r="P72" s="59">
        <f>Page1.2!A29</f>
        <v>0</v>
      </c>
      <c r="Q72" s="55">
        <f t="shared" si="14"/>
        <v>0</v>
      </c>
      <c r="R72" s="55">
        <f t="shared" si="15"/>
        <v>0</v>
      </c>
      <c r="S72" s="55">
        <f t="shared" si="16"/>
        <v>0</v>
      </c>
      <c r="T72" s="55">
        <f t="shared" si="17"/>
        <v>0</v>
      </c>
      <c r="U72" s="55">
        <f t="shared" si="11"/>
        <v>0</v>
      </c>
      <c r="V72" s="55">
        <f t="shared" si="12"/>
        <v>0</v>
      </c>
      <c r="W72" s="55">
        <f t="shared" si="13"/>
        <v>0</v>
      </c>
      <c r="X72" s="55">
        <f t="shared" si="18"/>
        <v>0</v>
      </c>
      <c r="AG72" s="55"/>
    </row>
    <row r="73" spans="1:33">
      <c r="A73" s="137">
        <v>2402</v>
      </c>
      <c r="B73" s="140">
        <v>1.83</v>
      </c>
      <c r="C73" s="137">
        <v>2402</v>
      </c>
      <c r="D73" s="140">
        <v>1.78</v>
      </c>
      <c r="E73" s="137">
        <v>2388</v>
      </c>
      <c r="F73" s="140">
        <v>0.96</v>
      </c>
      <c r="G73" s="137">
        <v>2380</v>
      </c>
      <c r="H73" s="136">
        <v>1.1200000000000001</v>
      </c>
      <c r="I73" s="137">
        <v>2362</v>
      </c>
      <c r="J73" s="136">
        <v>0.89</v>
      </c>
      <c r="K73" s="119">
        <v>2362</v>
      </c>
      <c r="L73" s="118">
        <v>0.88</v>
      </c>
      <c r="M73" s="119">
        <v>2302</v>
      </c>
      <c r="N73" s="118">
        <v>1.23</v>
      </c>
      <c r="P73" s="59">
        <f>Page1.2!A30</f>
        <v>0</v>
      </c>
      <c r="Q73" s="55">
        <f t="shared" si="14"/>
        <v>0</v>
      </c>
      <c r="R73" s="55">
        <f t="shared" si="15"/>
        <v>0</v>
      </c>
      <c r="S73" s="55">
        <f t="shared" si="16"/>
        <v>0</v>
      </c>
      <c r="T73" s="55">
        <f t="shared" si="17"/>
        <v>0</v>
      </c>
      <c r="U73" s="55">
        <f t="shared" si="11"/>
        <v>0</v>
      </c>
      <c r="V73" s="55">
        <f t="shared" si="12"/>
        <v>0</v>
      </c>
      <c r="W73" s="55">
        <f t="shared" si="13"/>
        <v>0</v>
      </c>
      <c r="X73" s="55">
        <f t="shared" si="18"/>
        <v>0</v>
      </c>
      <c r="AG73" s="55"/>
    </row>
    <row r="74" spans="1:33">
      <c r="A74" s="137">
        <v>2413</v>
      </c>
      <c r="B74" s="140">
        <v>1.47</v>
      </c>
      <c r="C74" s="137">
        <v>2413</v>
      </c>
      <c r="D74" s="140">
        <v>1.5</v>
      </c>
      <c r="E74" s="137">
        <v>2402</v>
      </c>
      <c r="F74" s="140">
        <v>1.87</v>
      </c>
      <c r="G74" s="137">
        <v>2388</v>
      </c>
      <c r="H74" s="136">
        <v>0.67</v>
      </c>
      <c r="I74" s="137">
        <v>2380</v>
      </c>
      <c r="J74" s="136">
        <v>1.1200000000000001</v>
      </c>
      <c r="K74" s="119">
        <v>2380</v>
      </c>
      <c r="L74" s="118">
        <v>1.24</v>
      </c>
      <c r="M74" s="119">
        <v>2305</v>
      </c>
      <c r="N74" s="118">
        <v>1.37</v>
      </c>
      <c r="P74" s="59">
        <f>Page1.2!A31</f>
        <v>0</v>
      </c>
      <c r="Q74" s="55">
        <f t="shared" si="14"/>
        <v>0</v>
      </c>
      <c r="R74" s="55">
        <f t="shared" si="15"/>
        <v>0</v>
      </c>
      <c r="S74" s="55">
        <f t="shared" si="16"/>
        <v>0</v>
      </c>
      <c r="T74" s="55">
        <f t="shared" si="17"/>
        <v>0</v>
      </c>
      <c r="U74" s="55">
        <f t="shared" si="11"/>
        <v>0</v>
      </c>
      <c r="V74" s="55">
        <f t="shared" si="12"/>
        <v>0</v>
      </c>
      <c r="W74" s="55">
        <f t="shared" si="13"/>
        <v>0</v>
      </c>
      <c r="X74" s="55">
        <f t="shared" si="18"/>
        <v>0</v>
      </c>
      <c r="AG74" s="55"/>
    </row>
    <row r="75" spans="1:33">
      <c r="A75" s="137">
        <v>2416</v>
      </c>
      <c r="B75" s="140">
        <v>1.62</v>
      </c>
      <c r="C75" s="137">
        <v>2416</v>
      </c>
      <c r="D75" s="140">
        <v>1.34</v>
      </c>
      <c r="E75" s="137">
        <v>2413</v>
      </c>
      <c r="F75" s="140">
        <v>1.66</v>
      </c>
      <c r="G75" s="137">
        <v>2402</v>
      </c>
      <c r="H75" s="136">
        <v>1.38</v>
      </c>
      <c r="I75" s="137">
        <v>2388</v>
      </c>
      <c r="J75" s="136">
        <v>0.67</v>
      </c>
      <c r="K75" s="119">
        <v>2388</v>
      </c>
      <c r="L75" s="118">
        <v>0.67</v>
      </c>
      <c r="M75" s="119">
        <v>2361</v>
      </c>
      <c r="N75" s="118">
        <v>1.33</v>
      </c>
      <c r="P75" s="59">
        <f>Page1.2!A32</f>
        <v>0</v>
      </c>
      <c r="Q75" s="55">
        <f t="shared" si="14"/>
        <v>0</v>
      </c>
      <c r="R75" s="55">
        <f t="shared" si="15"/>
        <v>0</v>
      </c>
      <c r="S75" s="55">
        <f t="shared" si="16"/>
        <v>0</v>
      </c>
      <c r="T75" s="55">
        <f t="shared" si="17"/>
        <v>0</v>
      </c>
      <c r="U75" s="55">
        <f t="shared" si="11"/>
        <v>0</v>
      </c>
      <c r="V75" s="55">
        <f t="shared" si="12"/>
        <v>0</v>
      </c>
      <c r="W75" s="55">
        <f t="shared" si="13"/>
        <v>0</v>
      </c>
      <c r="X75" s="55">
        <f t="shared" si="18"/>
        <v>0</v>
      </c>
      <c r="AG75" s="55"/>
    </row>
    <row r="76" spans="1:33">
      <c r="A76" s="137">
        <v>2417</v>
      </c>
      <c r="B76" s="140">
        <v>1.03</v>
      </c>
      <c r="C76" s="137">
        <v>2417</v>
      </c>
      <c r="D76" s="140">
        <v>0.92</v>
      </c>
      <c r="E76" s="137">
        <v>2416</v>
      </c>
      <c r="F76" s="140">
        <v>1.3</v>
      </c>
      <c r="G76" s="137">
        <v>2413</v>
      </c>
      <c r="H76" s="136">
        <v>1.21</v>
      </c>
      <c r="I76" s="137">
        <v>2402</v>
      </c>
      <c r="J76" s="136">
        <v>1.38</v>
      </c>
      <c r="K76" s="119">
        <v>2402</v>
      </c>
      <c r="L76" s="118">
        <v>1.44</v>
      </c>
      <c r="M76" s="119">
        <v>2362</v>
      </c>
      <c r="N76" s="118">
        <v>0.94000000000000006</v>
      </c>
      <c r="P76" s="59">
        <f>Page1.2!A33</f>
        <v>0</v>
      </c>
      <c r="Q76" s="55">
        <f t="shared" si="14"/>
        <v>0</v>
      </c>
      <c r="R76" s="55">
        <f t="shared" si="15"/>
        <v>0</v>
      </c>
      <c r="S76" s="55">
        <f t="shared" si="16"/>
        <v>0</v>
      </c>
      <c r="T76" s="55">
        <f t="shared" si="17"/>
        <v>0</v>
      </c>
      <c r="U76" s="55">
        <f t="shared" si="11"/>
        <v>0</v>
      </c>
      <c r="V76" s="55">
        <f t="shared" si="12"/>
        <v>0</v>
      </c>
      <c r="W76" s="55">
        <f t="shared" si="13"/>
        <v>0</v>
      </c>
      <c r="X76" s="55">
        <f t="shared" si="18"/>
        <v>0</v>
      </c>
      <c r="AG76" s="55"/>
    </row>
    <row r="77" spans="1:33">
      <c r="A77" s="137">
        <v>2501</v>
      </c>
      <c r="B77" s="140">
        <v>1.59</v>
      </c>
      <c r="C77" s="137">
        <v>2501</v>
      </c>
      <c r="D77" s="140">
        <v>1.37</v>
      </c>
      <c r="E77" s="137">
        <v>2417</v>
      </c>
      <c r="F77" s="140">
        <v>0.8</v>
      </c>
      <c r="G77" s="137">
        <v>2416</v>
      </c>
      <c r="H77" s="136">
        <v>1.02</v>
      </c>
      <c r="I77" s="137">
        <v>2413</v>
      </c>
      <c r="J77" s="136">
        <v>1.21</v>
      </c>
      <c r="K77" s="119">
        <v>2413</v>
      </c>
      <c r="L77" s="118">
        <v>1.29</v>
      </c>
      <c r="M77" s="119">
        <v>2380</v>
      </c>
      <c r="N77" s="118">
        <v>1.48</v>
      </c>
      <c r="P77" s="59">
        <f>Page1.2!A34</f>
        <v>0</v>
      </c>
      <c r="Q77" s="55">
        <f t="shared" si="14"/>
        <v>0</v>
      </c>
      <c r="R77" s="55">
        <f t="shared" si="15"/>
        <v>0</v>
      </c>
      <c r="S77" s="55">
        <f t="shared" si="16"/>
        <v>0</v>
      </c>
      <c r="T77" s="55">
        <f t="shared" si="17"/>
        <v>0</v>
      </c>
      <c r="U77" s="55">
        <f t="shared" si="11"/>
        <v>0</v>
      </c>
      <c r="V77" s="55">
        <f t="shared" si="12"/>
        <v>0</v>
      </c>
      <c r="W77" s="55">
        <f t="shared" si="13"/>
        <v>0</v>
      </c>
      <c r="X77" s="55">
        <f t="shared" si="18"/>
        <v>0</v>
      </c>
      <c r="AG77" s="55"/>
    </row>
    <row r="78" spans="1:33">
      <c r="A78" s="137">
        <v>2503</v>
      </c>
      <c r="B78" s="140">
        <v>0.67</v>
      </c>
      <c r="C78" s="137">
        <v>2503</v>
      </c>
      <c r="D78" s="140">
        <v>0.67</v>
      </c>
      <c r="E78" s="137">
        <v>2501</v>
      </c>
      <c r="F78" s="140">
        <v>1.33</v>
      </c>
      <c r="G78" s="137">
        <v>2417</v>
      </c>
      <c r="H78" s="136">
        <v>0.62</v>
      </c>
      <c r="I78" s="137">
        <v>2416</v>
      </c>
      <c r="J78" s="136">
        <v>1.02</v>
      </c>
      <c r="K78" s="119">
        <v>2416</v>
      </c>
      <c r="L78" s="118">
        <v>1.0900000000000001</v>
      </c>
      <c r="M78" s="119">
        <v>2388</v>
      </c>
      <c r="N78" s="118">
        <v>0.86</v>
      </c>
      <c r="P78" s="59">
        <f>Page1.2!A35</f>
        <v>0</v>
      </c>
      <c r="Q78" s="55">
        <f t="shared" si="14"/>
        <v>0</v>
      </c>
      <c r="R78" s="55">
        <f t="shared" si="15"/>
        <v>0</v>
      </c>
      <c r="S78" s="55">
        <f t="shared" si="16"/>
        <v>0</v>
      </c>
      <c r="T78" s="55">
        <f t="shared" si="17"/>
        <v>0</v>
      </c>
      <c r="U78" s="55">
        <f t="shared" si="11"/>
        <v>0</v>
      </c>
      <c r="V78" s="55">
        <f t="shared" si="12"/>
        <v>0</v>
      </c>
      <c r="W78" s="55">
        <f t="shared" si="13"/>
        <v>0</v>
      </c>
      <c r="X78" s="55">
        <f t="shared" si="18"/>
        <v>0</v>
      </c>
      <c r="AG78" s="55"/>
    </row>
    <row r="79" spans="1:33">
      <c r="A79" s="137">
        <v>2570</v>
      </c>
      <c r="B79" s="140">
        <v>3.29</v>
      </c>
      <c r="C79" s="137">
        <v>2570</v>
      </c>
      <c r="D79" s="140">
        <v>2.89</v>
      </c>
      <c r="E79" s="137">
        <v>2503</v>
      </c>
      <c r="F79" s="140">
        <v>0.76</v>
      </c>
      <c r="G79" s="137">
        <v>2501</v>
      </c>
      <c r="H79" s="136">
        <v>1.07</v>
      </c>
      <c r="I79" s="137">
        <v>2417</v>
      </c>
      <c r="J79" s="136">
        <v>0.62</v>
      </c>
      <c r="K79" s="119">
        <v>2417</v>
      </c>
      <c r="L79" s="118">
        <v>0.68</v>
      </c>
      <c r="M79" s="119">
        <v>2402</v>
      </c>
      <c r="N79" s="118">
        <v>1.59</v>
      </c>
      <c r="P79" s="59">
        <f>Page1.2!A36</f>
        <v>0</v>
      </c>
      <c r="Q79" s="55">
        <f t="shared" si="14"/>
        <v>0</v>
      </c>
      <c r="R79" s="55">
        <f t="shared" si="15"/>
        <v>0</v>
      </c>
      <c r="S79" s="55">
        <f t="shared" si="16"/>
        <v>0</v>
      </c>
      <c r="T79" s="55">
        <f t="shared" si="17"/>
        <v>0</v>
      </c>
      <c r="U79" s="55">
        <f t="shared" si="11"/>
        <v>0</v>
      </c>
      <c r="V79" s="55">
        <f t="shared" si="12"/>
        <v>0</v>
      </c>
      <c r="W79" s="55">
        <f t="shared" si="13"/>
        <v>0</v>
      </c>
      <c r="X79" s="55">
        <f t="shared" si="18"/>
        <v>0</v>
      </c>
      <c r="AG79" s="55"/>
    </row>
    <row r="80" spans="1:33">
      <c r="A80" s="137">
        <v>2592</v>
      </c>
      <c r="B80" s="140">
        <v>2.9</v>
      </c>
      <c r="C80" s="137">
        <v>2592</v>
      </c>
      <c r="D80" s="140">
        <v>2.94</v>
      </c>
      <c r="E80" s="137">
        <v>2570</v>
      </c>
      <c r="F80" s="140">
        <v>2.93</v>
      </c>
      <c r="G80" s="137">
        <v>2503</v>
      </c>
      <c r="H80" s="136">
        <v>0.72</v>
      </c>
      <c r="I80" s="137">
        <v>2501</v>
      </c>
      <c r="J80" s="136">
        <v>1.07</v>
      </c>
      <c r="K80" s="119">
        <v>2501</v>
      </c>
      <c r="L80" s="118">
        <v>1.1200000000000001</v>
      </c>
      <c r="M80" s="119">
        <v>2413</v>
      </c>
      <c r="N80" s="118">
        <v>1.46</v>
      </c>
      <c r="P80" s="59">
        <f>Page1.2!A37</f>
        <v>0</v>
      </c>
      <c r="Q80" s="55">
        <f t="shared" si="14"/>
        <v>0</v>
      </c>
      <c r="R80" s="55">
        <f t="shared" si="15"/>
        <v>0</v>
      </c>
      <c r="S80" s="55">
        <f t="shared" si="16"/>
        <v>0</v>
      </c>
      <c r="T80" s="55">
        <f t="shared" si="17"/>
        <v>0</v>
      </c>
      <c r="U80" s="55">
        <f t="shared" si="11"/>
        <v>0</v>
      </c>
      <c r="V80" s="55">
        <f t="shared" si="12"/>
        <v>0</v>
      </c>
      <c r="W80" s="55">
        <f t="shared" si="13"/>
        <v>0</v>
      </c>
      <c r="X80" s="55">
        <f t="shared" si="18"/>
        <v>0</v>
      </c>
      <c r="AG80" s="55"/>
    </row>
    <row r="81" spans="1:33">
      <c r="A81" s="137">
        <v>2600</v>
      </c>
      <c r="B81" s="140">
        <v>3.41</v>
      </c>
      <c r="C81" s="137">
        <v>2600</v>
      </c>
      <c r="D81" s="140">
        <v>3.16</v>
      </c>
      <c r="E81" s="137">
        <v>2592</v>
      </c>
      <c r="F81" s="140">
        <v>2.89</v>
      </c>
      <c r="G81" s="137">
        <v>2570</v>
      </c>
      <c r="H81" s="136">
        <v>2.4700000000000002</v>
      </c>
      <c r="I81" s="137">
        <v>2503</v>
      </c>
      <c r="J81" s="136">
        <v>0.72</v>
      </c>
      <c r="K81" s="119">
        <v>2503</v>
      </c>
      <c r="L81" s="118">
        <v>0.72</v>
      </c>
      <c r="M81" s="119">
        <v>2416</v>
      </c>
      <c r="N81" s="118">
        <v>1.32</v>
      </c>
      <c r="P81" s="59">
        <f>Page1.2!A38</f>
        <v>0</v>
      </c>
      <c r="Q81" s="55">
        <f t="shared" si="14"/>
        <v>0</v>
      </c>
      <c r="R81" s="55">
        <f t="shared" si="15"/>
        <v>0</v>
      </c>
      <c r="S81" s="55">
        <f t="shared" si="16"/>
        <v>0</v>
      </c>
      <c r="T81" s="55">
        <f t="shared" si="17"/>
        <v>0</v>
      </c>
      <c r="U81" s="55">
        <f t="shared" si="11"/>
        <v>0</v>
      </c>
      <c r="V81" s="55">
        <f t="shared" si="12"/>
        <v>0</v>
      </c>
      <c r="W81" s="55">
        <f t="shared" si="13"/>
        <v>0</v>
      </c>
      <c r="X81" s="55">
        <f t="shared" si="18"/>
        <v>0</v>
      </c>
      <c r="AG81" s="55"/>
    </row>
    <row r="82" spans="1:33">
      <c r="A82" s="137">
        <v>2623</v>
      </c>
      <c r="B82" s="140">
        <v>4.17</v>
      </c>
      <c r="C82" s="137">
        <v>2623</v>
      </c>
      <c r="D82" s="140">
        <v>4.03</v>
      </c>
      <c r="E82" s="137">
        <v>2600</v>
      </c>
      <c r="F82" s="140">
        <v>3.06</v>
      </c>
      <c r="G82" s="137">
        <v>2592</v>
      </c>
      <c r="H82" s="136">
        <v>2.12</v>
      </c>
      <c r="I82" s="137">
        <v>2570</v>
      </c>
      <c r="J82" s="136">
        <v>2.4700000000000002</v>
      </c>
      <c r="K82" s="119">
        <v>2534</v>
      </c>
      <c r="L82" s="118">
        <v>1.1200000000000001</v>
      </c>
      <c r="M82" s="119">
        <v>2417</v>
      </c>
      <c r="N82" s="118">
        <v>0.85</v>
      </c>
      <c r="P82" s="59">
        <f>Page1.2!A39</f>
        <v>0</v>
      </c>
      <c r="Q82" s="55">
        <f t="shared" si="14"/>
        <v>0</v>
      </c>
      <c r="R82" s="55">
        <f t="shared" si="15"/>
        <v>0</v>
      </c>
      <c r="S82" s="55">
        <f t="shared" si="16"/>
        <v>0</v>
      </c>
      <c r="T82" s="55">
        <f t="shared" si="17"/>
        <v>0</v>
      </c>
      <c r="U82" s="55">
        <f t="shared" si="11"/>
        <v>0</v>
      </c>
      <c r="V82" s="55">
        <f t="shared" si="12"/>
        <v>0</v>
      </c>
      <c r="W82" s="55">
        <f t="shared" si="13"/>
        <v>0</v>
      </c>
      <c r="X82" s="55">
        <f t="shared" si="18"/>
        <v>0</v>
      </c>
      <c r="AG82" s="55"/>
    </row>
    <row r="83" spans="1:33">
      <c r="A83" s="137">
        <v>2651</v>
      </c>
      <c r="B83" s="140">
        <v>1.05</v>
      </c>
      <c r="C83" s="137">
        <v>2651</v>
      </c>
      <c r="D83" s="140">
        <v>1.1200000000000001</v>
      </c>
      <c r="E83" s="137">
        <v>2623</v>
      </c>
      <c r="F83" s="140">
        <v>4.45</v>
      </c>
      <c r="G83" s="137">
        <v>2600</v>
      </c>
      <c r="H83" s="136">
        <v>2.25</v>
      </c>
      <c r="I83" s="137">
        <v>2592</v>
      </c>
      <c r="J83" s="136">
        <v>2.12</v>
      </c>
      <c r="K83" s="119">
        <v>2570</v>
      </c>
      <c r="L83" s="118">
        <v>2.9</v>
      </c>
      <c r="M83" s="119">
        <v>2501</v>
      </c>
      <c r="N83" s="118">
        <v>1.33</v>
      </c>
      <c r="P83" s="59">
        <f>Page1.2!A40</f>
        <v>0</v>
      </c>
      <c r="Q83" s="55">
        <f t="shared" si="14"/>
        <v>0</v>
      </c>
      <c r="R83" s="55">
        <f t="shared" si="15"/>
        <v>0</v>
      </c>
      <c r="S83" s="55">
        <f t="shared" si="16"/>
        <v>0</v>
      </c>
      <c r="T83" s="55">
        <f t="shared" si="17"/>
        <v>0</v>
      </c>
      <c r="U83" s="55">
        <f t="shared" si="11"/>
        <v>0</v>
      </c>
      <c r="V83" s="55">
        <f t="shared" si="12"/>
        <v>0</v>
      </c>
      <c r="W83" s="55">
        <f t="shared" si="13"/>
        <v>0</v>
      </c>
      <c r="X83" s="55">
        <f t="shared" si="18"/>
        <v>0</v>
      </c>
      <c r="AG83" s="55"/>
    </row>
    <row r="84" spans="1:33">
      <c r="A84" s="137">
        <v>2660</v>
      </c>
      <c r="B84" s="140">
        <v>1.59</v>
      </c>
      <c r="C84" s="137">
        <v>2660</v>
      </c>
      <c r="D84" s="140">
        <v>1.66</v>
      </c>
      <c r="E84" s="137">
        <v>2651</v>
      </c>
      <c r="F84" s="140">
        <v>1.3</v>
      </c>
      <c r="G84" s="137">
        <v>2623</v>
      </c>
      <c r="H84" s="136">
        <v>3.74</v>
      </c>
      <c r="I84" s="137">
        <v>2600</v>
      </c>
      <c r="J84" s="136">
        <v>2.25</v>
      </c>
      <c r="K84" s="119">
        <v>2592</v>
      </c>
      <c r="L84" s="118">
        <v>2.17</v>
      </c>
      <c r="M84" s="119">
        <v>2503</v>
      </c>
      <c r="N84" s="118">
        <v>0.68</v>
      </c>
      <c r="P84" s="59">
        <f>Page1.2!A41</f>
        <v>0</v>
      </c>
      <c r="Q84" s="55">
        <f t="shared" si="14"/>
        <v>0</v>
      </c>
      <c r="R84" s="55">
        <f t="shared" si="15"/>
        <v>0</v>
      </c>
      <c r="S84" s="55">
        <f t="shared" si="16"/>
        <v>0</v>
      </c>
      <c r="T84" s="55">
        <f t="shared" si="17"/>
        <v>0</v>
      </c>
      <c r="U84" s="55">
        <f t="shared" si="11"/>
        <v>0</v>
      </c>
      <c r="V84" s="55">
        <f t="shared" si="12"/>
        <v>0</v>
      </c>
      <c r="W84" s="55">
        <f t="shared" si="13"/>
        <v>0</v>
      </c>
      <c r="X84" s="55">
        <f t="shared" si="18"/>
        <v>0</v>
      </c>
      <c r="AG84" s="55"/>
    </row>
    <row r="85" spans="1:33">
      <c r="A85" s="137">
        <v>2688</v>
      </c>
      <c r="B85" s="140">
        <v>1.47</v>
      </c>
      <c r="C85" s="137">
        <v>2688</v>
      </c>
      <c r="D85" s="140">
        <v>1.57</v>
      </c>
      <c r="E85" s="137">
        <v>2660</v>
      </c>
      <c r="F85" s="140">
        <v>1.86</v>
      </c>
      <c r="G85" s="137">
        <v>2651</v>
      </c>
      <c r="H85" s="136">
        <v>1</v>
      </c>
      <c r="I85" s="137">
        <v>2623</v>
      </c>
      <c r="J85" s="136">
        <v>3.74</v>
      </c>
      <c r="K85" s="119">
        <v>2600</v>
      </c>
      <c r="L85" s="118">
        <v>2.34</v>
      </c>
      <c r="M85" s="119">
        <v>2534</v>
      </c>
      <c r="N85" s="118">
        <v>1.05</v>
      </c>
      <c r="P85" s="59">
        <f>Page1.2!A42</f>
        <v>0</v>
      </c>
      <c r="Q85" s="55">
        <f t="shared" si="14"/>
        <v>0</v>
      </c>
      <c r="R85" s="55">
        <f t="shared" si="15"/>
        <v>0</v>
      </c>
      <c r="S85" s="55">
        <f t="shared" si="16"/>
        <v>0</v>
      </c>
      <c r="T85" s="55">
        <f t="shared" si="17"/>
        <v>0</v>
      </c>
      <c r="U85" s="55">
        <f t="shared" si="11"/>
        <v>0</v>
      </c>
      <c r="V85" s="55">
        <f t="shared" si="12"/>
        <v>0</v>
      </c>
      <c r="W85" s="55">
        <f t="shared" si="13"/>
        <v>0</v>
      </c>
      <c r="X85" s="55">
        <f t="shared" si="18"/>
        <v>0</v>
      </c>
      <c r="AG85" s="55"/>
    </row>
    <row r="86" spans="1:33">
      <c r="A86" s="137">
        <v>2697</v>
      </c>
      <c r="B86" s="140">
        <v>3.38</v>
      </c>
      <c r="C86" s="137">
        <v>2697</v>
      </c>
      <c r="D86" s="140">
        <v>3.04</v>
      </c>
      <c r="E86" s="137">
        <v>2683</v>
      </c>
      <c r="F86" s="140">
        <v>1.33</v>
      </c>
      <c r="G86" s="137">
        <v>2660</v>
      </c>
      <c r="H86" s="136">
        <v>1.28</v>
      </c>
      <c r="I86" s="137">
        <v>2651</v>
      </c>
      <c r="J86" s="136">
        <v>1</v>
      </c>
      <c r="K86" s="119">
        <v>2623</v>
      </c>
      <c r="L86" s="118">
        <v>4.0199999999999996</v>
      </c>
      <c r="M86" s="119">
        <v>2570</v>
      </c>
      <c r="N86" s="118">
        <v>3.4699999999999998</v>
      </c>
      <c r="P86" s="59">
        <f>Page1.2!A43</f>
        <v>0</v>
      </c>
      <c r="Q86" s="55">
        <f t="shared" si="14"/>
        <v>0</v>
      </c>
      <c r="R86" s="55">
        <f t="shared" si="15"/>
        <v>0</v>
      </c>
      <c r="S86" s="55">
        <f t="shared" si="16"/>
        <v>0</v>
      </c>
      <c r="T86" s="55">
        <f t="shared" si="17"/>
        <v>0</v>
      </c>
      <c r="U86" s="55">
        <f t="shared" si="11"/>
        <v>0</v>
      </c>
      <c r="V86" s="55">
        <f t="shared" si="12"/>
        <v>0</v>
      </c>
      <c r="W86" s="55">
        <f t="shared" si="13"/>
        <v>0</v>
      </c>
      <c r="X86" s="55">
        <f t="shared" si="18"/>
        <v>0</v>
      </c>
      <c r="AG86" s="55"/>
    </row>
    <row r="87" spans="1:33">
      <c r="A87" s="137">
        <v>2702</v>
      </c>
      <c r="B87" s="140">
        <v>14.96</v>
      </c>
      <c r="C87" s="137">
        <v>2702</v>
      </c>
      <c r="D87" s="140">
        <v>15.03</v>
      </c>
      <c r="E87" s="137">
        <v>2688</v>
      </c>
      <c r="F87" s="140">
        <v>1.7</v>
      </c>
      <c r="G87" s="137">
        <v>2670</v>
      </c>
      <c r="H87" s="136">
        <v>0.81</v>
      </c>
      <c r="I87" s="137">
        <v>2660</v>
      </c>
      <c r="J87" s="136">
        <v>1.28</v>
      </c>
      <c r="K87" s="119">
        <v>2651</v>
      </c>
      <c r="L87" s="118">
        <v>0.98</v>
      </c>
      <c r="M87" s="119">
        <v>2592</v>
      </c>
      <c r="N87" s="118">
        <v>2.09</v>
      </c>
      <c r="P87" s="59">
        <f>Page1.2!A44</f>
        <v>0</v>
      </c>
      <c r="Q87" s="55">
        <f t="shared" si="14"/>
        <v>0</v>
      </c>
      <c r="R87" s="55">
        <f t="shared" si="15"/>
        <v>0</v>
      </c>
      <c r="S87" s="55">
        <f t="shared" si="16"/>
        <v>0</v>
      </c>
      <c r="T87" s="55">
        <f t="shared" si="17"/>
        <v>0</v>
      </c>
      <c r="U87" s="55">
        <f t="shared" si="11"/>
        <v>0</v>
      </c>
      <c r="V87" s="55">
        <f t="shared" si="12"/>
        <v>0</v>
      </c>
      <c r="W87" s="55">
        <f t="shared" si="13"/>
        <v>0</v>
      </c>
      <c r="X87" s="55">
        <f t="shared" si="18"/>
        <v>0</v>
      </c>
      <c r="AG87" s="55"/>
    </row>
    <row r="88" spans="1:33">
      <c r="A88" s="137">
        <v>2703</v>
      </c>
      <c r="B88" s="140">
        <v>2.96</v>
      </c>
      <c r="C88" s="137">
        <v>2703</v>
      </c>
      <c r="D88" s="140">
        <v>2.99</v>
      </c>
      <c r="E88" s="137">
        <v>2697</v>
      </c>
      <c r="F88" s="140">
        <v>3.06</v>
      </c>
      <c r="G88" s="137">
        <v>2683</v>
      </c>
      <c r="H88" s="136">
        <v>1.02</v>
      </c>
      <c r="I88" s="137">
        <v>2670</v>
      </c>
      <c r="J88" s="136">
        <v>0.81</v>
      </c>
      <c r="K88" s="119">
        <v>2660</v>
      </c>
      <c r="L88" s="118">
        <v>1.25</v>
      </c>
      <c r="M88" s="119">
        <v>2600</v>
      </c>
      <c r="N88" s="118">
        <v>2.4699999999999998</v>
      </c>
      <c r="P88" s="59">
        <f>Page1.2!A45</f>
        <v>0</v>
      </c>
      <c r="Q88" s="55">
        <f t="shared" si="14"/>
        <v>0</v>
      </c>
      <c r="R88" s="55">
        <f t="shared" si="15"/>
        <v>0</v>
      </c>
      <c r="S88" s="55">
        <f t="shared" si="16"/>
        <v>0</v>
      </c>
      <c r="T88" s="55">
        <f t="shared" si="17"/>
        <v>0</v>
      </c>
      <c r="U88" s="55">
        <f t="shared" si="11"/>
        <v>0</v>
      </c>
      <c r="V88" s="55">
        <f t="shared" si="12"/>
        <v>0</v>
      </c>
      <c r="W88" s="55">
        <f t="shared" si="13"/>
        <v>0</v>
      </c>
      <c r="X88" s="55">
        <f t="shared" si="18"/>
        <v>0</v>
      </c>
      <c r="AG88" s="55"/>
    </row>
    <row r="89" spans="1:33">
      <c r="A89" s="137">
        <v>2704</v>
      </c>
      <c r="B89" s="140">
        <v>6.32</v>
      </c>
      <c r="C89" s="137">
        <v>2704</v>
      </c>
      <c r="D89" s="140">
        <v>5.84</v>
      </c>
      <c r="E89" s="137">
        <v>2702</v>
      </c>
      <c r="F89" s="140">
        <v>14.88</v>
      </c>
      <c r="G89" s="137">
        <v>2688</v>
      </c>
      <c r="H89" s="136">
        <v>1.65</v>
      </c>
      <c r="I89" s="137">
        <v>2683</v>
      </c>
      <c r="J89" s="136">
        <v>1.02</v>
      </c>
      <c r="K89" s="119">
        <v>2670</v>
      </c>
      <c r="L89" s="118">
        <v>0.88</v>
      </c>
      <c r="M89" s="119">
        <v>2623</v>
      </c>
      <c r="N89" s="118">
        <v>4.41</v>
      </c>
      <c r="P89" s="59">
        <f>Page1.2!A46</f>
        <v>0</v>
      </c>
      <c r="Q89" s="55">
        <f t="shared" si="14"/>
        <v>0</v>
      </c>
      <c r="R89" s="55">
        <f t="shared" si="15"/>
        <v>0</v>
      </c>
      <c r="S89" s="55">
        <f t="shared" si="16"/>
        <v>0</v>
      </c>
      <c r="T89" s="55">
        <f t="shared" si="17"/>
        <v>0</v>
      </c>
      <c r="U89" s="55">
        <f t="shared" si="11"/>
        <v>0</v>
      </c>
      <c r="V89" s="55">
        <f t="shared" si="12"/>
        <v>0</v>
      </c>
      <c r="W89" s="55">
        <f t="shared" si="13"/>
        <v>0</v>
      </c>
      <c r="X89" s="55">
        <f t="shared" si="18"/>
        <v>0</v>
      </c>
      <c r="AG89" s="55"/>
    </row>
    <row r="90" spans="1:33">
      <c r="A90" s="137">
        <v>2710</v>
      </c>
      <c r="B90" s="140">
        <v>3.79</v>
      </c>
      <c r="C90" s="137">
        <v>2710</v>
      </c>
      <c r="D90" s="140">
        <v>3.62</v>
      </c>
      <c r="E90" s="137">
        <v>2703</v>
      </c>
      <c r="F90" s="140">
        <v>3.12</v>
      </c>
      <c r="G90" s="137">
        <v>2697</v>
      </c>
      <c r="H90" s="136">
        <v>2.64</v>
      </c>
      <c r="I90" s="137">
        <v>2688</v>
      </c>
      <c r="J90" s="136">
        <v>1.65</v>
      </c>
      <c r="K90" s="119">
        <v>2683</v>
      </c>
      <c r="L90" s="118">
        <v>0.99</v>
      </c>
      <c r="M90" s="119">
        <v>2651</v>
      </c>
      <c r="N90" s="118">
        <v>1.21</v>
      </c>
      <c r="P90" s="59">
        <f>Page1.2!A47</f>
        <v>0</v>
      </c>
      <c r="Q90" s="55">
        <f t="shared" si="14"/>
        <v>0</v>
      </c>
      <c r="R90" s="55">
        <f t="shared" si="15"/>
        <v>0</v>
      </c>
      <c r="S90" s="55">
        <f t="shared" si="16"/>
        <v>0</v>
      </c>
      <c r="T90" s="55">
        <f t="shared" si="17"/>
        <v>0</v>
      </c>
      <c r="U90" s="55">
        <f t="shared" si="11"/>
        <v>0</v>
      </c>
      <c r="V90" s="55">
        <f t="shared" si="12"/>
        <v>0</v>
      </c>
      <c r="W90" s="55">
        <f t="shared" si="13"/>
        <v>0</v>
      </c>
      <c r="X90" s="55">
        <f t="shared" si="18"/>
        <v>0</v>
      </c>
      <c r="AG90" s="55"/>
    </row>
    <row r="91" spans="1:33">
      <c r="A91" s="137">
        <v>2714</v>
      </c>
      <c r="B91" s="140">
        <v>2.4700000000000002</v>
      </c>
      <c r="C91" s="137">
        <v>2714</v>
      </c>
      <c r="D91" s="140">
        <v>2.12</v>
      </c>
      <c r="E91" s="137">
        <v>2704</v>
      </c>
      <c r="F91" s="140">
        <v>6.17</v>
      </c>
      <c r="G91" s="137">
        <v>2702</v>
      </c>
      <c r="H91" s="136">
        <v>12.28</v>
      </c>
      <c r="I91" s="137">
        <v>2697</v>
      </c>
      <c r="J91" s="136">
        <v>2.64</v>
      </c>
      <c r="K91" s="119">
        <v>2688</v>
      </c>
      <c r="L91" s="118">
        <v>1.84</v>
      </c>
      <c r="M91" s="119">
        <v>2660</v>
      </c>
      <c r="N91" s="118">
        <v>1.29</v>
      </c>
      <c r="P91" s="59">
        <f>Page1.2!A48</f>
        <v>0</v>
      </c>
      <c r="Q91" s="55">
        <f t="shared" si="14"/>
        <v>0</v>
      </c>
      <c r="R91" s="55">
        <f t="shared" si="15"/>
        <v>0</v>
      </c>
      <c r="S91" s="55">
        <f t="shared" si="16"/>
        <v>0</v>
      </c>
      <c r="T91" s="55">
        <f t="shared" si="17"/>
        <v>0</v>
      </c>
      <c r="U91" s="55">
        <f t="shared" si="11"/>
        <v>0</v>
      </c>
      <c r="V91" s="55">
        <f t="shared" si="12"/>
        <v>0</v>
      </c>
      <c r="W91" s="55">
        <f t="shared" si="13"/>
        <v>0</v>
      </c>
      <c r="X91" s="55">
        <f t="shared" si="18"/>
        <v>0</v>
      </c>
      <c r="AG91" s="55"/>
    </row>
    <row r="92" spans="1:33">
      <c r="A92" s="137">
        <v>2725</v>
      </c>
      <c r="B92" s="140">
        <v>2.96</v>
      </c>
      <c r="C92" s="137">
        <v>2725</v>
      </c>
      <c r="D92" s="140">
        <v>2.76</v>
      </c>
      <c r="E92" s="137">
        <v>2710</v>
      </c>
      <c r="F92" s="140">
        <v>3.81</v>
      </c>
      <c r="G92" s="137">
        <v>2703</v>
      </c>
      <c r="H92" s="136">
        <v>2.37</v>
      </c>
      <c r="I92" s="137">
        <v>2702</v>
      </c>
      <c r="J92" s="136">
        <v>12.28</v>
      </c>
      <c r="K92" s="119">
        <v>2697</v>
      </c>
      <c r="L92" s="118">
        <v>2.95</v>
      </c>
      <c r="M92" s="119">
        <v>2670</v>
      </c>
      <c r="N92" s="118">
        <v>1.06</v>
      </c>
      <c r="P92" s="105">
        <f>Page1.3!A19</f>
        <v>0</v>
      </c>
      <c r="Q92" s="55">
        <f t="shared" si="14"/>
        <v>0</v>
      </c>
      <c r="R92" s="55">
        <f t="shared" si="15"/>
        <v>0</v>
      </c>
      <c r="S92" s="55">
        <f t="shared" si="16"/>
        <v>0</v>
      </c>
      <c r="T92" s="55">
        <f t="shared" si="17"/>
        <v>0</v>
      </c>
      <c r="U92" s="55">
        <f t="shared" si="11"/>
        <v>0</v>
      </c>
      <c r="V92" s="55">
        <f t="shared" si="12"/>
        <v>0</v>
      </c>
      <c r="W92" s="55">
        <f t="shared" si="13"/>
        <v>0</v>
      </c>
      <c r="X92" s="55">
        <f t="shared" si="18"/>
        <v>0</v>
      </c>
      <c r="AG92" s="55"/>
    </row>
    <row r="93" spans="1:33">
      <c r="A93" s="137">
        <v>2731</v>
      </c>
      <c r="B93" s="140">
        <v>3.74</v>
      </c>
      <c r="C93" s="137">
        <v>2731</v>
      </c>
      <c r="D93" s="140">
        <v>3.44</v>
      </c>
      <c r="E93" s="137">
        <v>2714</v>
      </c>
      <c r="F93" s="140">
        <v>2.2599999999999998</v>
      </c>
      <c r="G93" s="137">
        <v>2704</v>
      </c>
      <c r="H93" s="136">
        <v>5.52</v>
      </c>
      <c r="I93" s="137">
        <v>2703</v>
      </c>
      <c r="J93" s="136">
        <v>2.37</v>
      </c>
      <c r="K93" s="119">
        <v>2702</v>
      </c>
      <c r="L93" s="118">
        <v>13.8</v>
      </c>
      <c r="M93" s="119">
        <v>2683</v>
      </c>
      <c r="N93" s="118">
        <v>0.9</v>
      </c>
      <c r="P93" s="105">
        <f>Page1.3!A20</f>
        <v>0</v>
      </c>
      <c r="Q93" s="55">
        <f t="shared" si="14"/>
        <v>0</v>
      </c>
      <c r="R93" s="55">
        <f t="shared" si="15"/>
        <v>0</v>
      </c>
      <c r="S93" s="55">
        <f t="shared" si="16"/>
        <v>0</v>
      </c>
      <c r="T93" s="55">
        <f t="shared" si="17"/>
        <v>0</v>
      </c>
      <c r="U93" s="55">
        <f t="shared" si="11"/>
        <v>0</v>
      </c>
      <c r="V93" s="55">
        <f t="shared" si="12"/>
        <v>0</v>
      </c>
      <c r="W93" s="55">
        <f t="shared" si="13"/>
        <v>0</v>
      </c>
      <c r="X93" s="55">
        <f t="shared" si="18"/>
        <v>0</v>
      </c>
      <c r="AG93" s="55"/>
    </row>
    <row r="94" spans="1:33">
      <c r="A94" s="137">
        <v>2735</v>
      </c>
      <c r="B94" s="140">
        <v>2.8</v>
      </c>
      <c r="C94" s="137">
        <v>2735</v>
      </c>
      <c r="D94" s="140">
        <v>2.6</v>
      </c>
      <c r="E94" s="137">
        <v>2725</v>
      </c>
      <c r="F94" s="140">
        <v>2.8</v>
      </c>
      <c r="G94" s="137">
        <v>2710</v>
      </c>
      <c r="H94" s="136">
        <v>3.28</v>
      </c>
      <c r="I94" s="137">
        <v>2704</v>
      </c>
      <c r="J94" s="136">
        <v>5.52</v>
      </c>
      <c r="K94" s="119">
        <v>2703</v>
      </c>
      <c r="L94" s="118">
        <v>2.4900000000000002</v>
      </c>
      <c r="M94" s="119">
        <v>2688</v>
      </c>
      <c r="N94" s="118">
        <v>2.5199999999999996</v>
      </c>
      <c r="P94" s="105">
        <f>Page1.3!A21</f>
        <v>0</v>
      </c>
      <c r="Q94" s="55">
        <f t="shared" si="14"/>
        <v>0</v>
      </c>
      <c r="R94" s="55">
        <f t="shared" si="15"/>
        <v>0</v>
      </c>
      <c r="S94" s="55">
        <f t="shared" si="16"/>
        <v>0</v>
      </c>
      <c r="T94" s="55">
        <f t="shared" si="17"/>
        <v>0</v>
      </c>
      <c r="U94" s="55">
        <f t="shared" si="11"/>
        <v>0</v>
      </c>
      <c r="V94" s="55">
        <f t="shared" si="12"/>
        <v>0</v>
      </c>
      <c r="W94" s="55">
        <f t="shared" si="13"/>
        <v>0</v>
      </c>
      <c r="X94" s="55">
        <f t="shared" si="18"/>
        <v>0</v>
      </c>
      <c r="AG94" s="55"/>
    </row>
    <row r="95" spans="1:33">
      <c r="A95" s="137">
        <v>2759</v>
      </c>
      <c r="B95" s="140">
        <v>3.58</v>
      </c>
      <c r="C95" s="137">
        <v>2759</v>
      </c>
      <c r="D95" s="140">
        <v>3.61</v>
      </c>
      <c r="E95" s="137">
        <v>2731</v>
      </c>
      <c r="F95" s="140">
        <v>3.82</v>
      </c>
      <c r="G95" s="137">
        <v>2714</v>
      </c>
      <c r="H95" s="136">
        <v>2.0299999999999998</v>
      </c>
      <c r="I95" s="137">
        <v>2710</v>
      </c>
      <c r="J95" s="136">
        <v>3.28</v>
      </c>
      <c r="K95" s="119">
        <v>2704</v>
      </c>
      <c r="L95" s="118">
        <v>6.28</v>
      </c>
      <c r="M95" s="119">
        <v>2697</v>
      </c>
      <c r="N95" s="118">
        <v>3.8499999999999996</v>
      </c>
      <c r="P95" s="105">
        <f>Page1.3!A22</f>
        <v>0</v>
      </c>
      <c r="Q95" s="55">
        <f t="shared" si="14"/>
        <v>0</v>
      </c>
      <c r="R95" s="55">
        <f t="shared" si="15"/>
        <v>0</v>
      </c>
      <c r="S95" s="55">
        <f t="shared" si="16"/>
        <v>0</v>
      </c>
      <c r="T95" s="55">
        <f t="shared" si="17"/>
        <v>0</v>
      </c>
      <c r="U95" s="55">
        <f t="shared" si="11"/>
        <v>0</v>
      </c>
      <c r="V95" s="55">
        <f t="shared" si="12"/>
        <v>0</v>
      </c>
      <c r="W95" s="55">
        <f t="shared" si="13"/>
        <v>0</v>
      </c>
      <c r="X95" s="55">
        <f t="shared" si="18"/>
        <v>0</v>
      </c>
      <c r="AG95" s="55"/>
    </row>
    <row r="96" spans="1:33">
      <c r="A96" s="137">
        <v>2790</v>
      </c>
      <c r="B96" s="140">
        <v>1.1100000000000001</v>
      </c>
      <c r="C96" s="137">
        <v>2790</v>
      </c>
      <c r="D96" s="140">
        <v>1.02</v>
      </c>
      <c r="E96" s="137">
        <v>2735</v>
      </c>
      <c r="F96" s="140">
        <v>2.59</v>
      </c>
      <c r="G96" s="137">
        <v>2725</v>
      </c>
      <c r="H96" s="136">
        <v>2.0699999999999998</v>
      </c>
      <c r="I96" s="137">
        <v>2714</v>
      </c>
      <c r="J96" s="136">
        <v>2.0299999999999998</v>
      </c>
      <c r="K96" s="119">
        <v>2710</v>
      </c>
      <c r="L96" s="118">
        <v>3.37</v>
      </c>
      <c r="M96" s="119">
        <v>2702</v>
      </c>
      <c r="N96" s="118">
        <v>15.78</v>
      </c>
      <c r="P96" s="105">
        <f>Page1.3!A23</f>
        <v>0</v>
      </c>
      <c r="Q96" s="55">
        <f t="shared" si="14"/>
        <v>0</v>
      </c>
      <c r="R96" s="55">
        <f t="shared" si="15"/>
        <v>0</v>
      </c>
      <c r="S96" s="55">
        <f t="shared" si="16"/>
        <v>0</v>
      </c>
      <c r="T96" s="55">
        <f t="shared" si="17"/>
        <v>0</v>
      </c>
      <c r="U96" s="55">
        <f t="shared" si="11"/>
        <v>0</v>
      </c>
      <c r="V96" s="55">
        <f t="shared" si="12"/>
        <v>0</v>
      </c>
      <c r="W96" s="55">
        <f t="shared" si="13"/>
        <v>0</v>
      </c>
      <c r="X96" s="55">
        <f t="shared" si="18"/>
        <v>0</v>
      </c>
      <c r="AG96" s="55"/>
    </row>
    <row r="97" spans="1:33">
      <c r="A97" s="137">
        <v>2797</v>
      </c>
      <c r="B97" s="140">
        <v>3.21</v>
      </c>
      <c r="C97" s="137">
        <v>2797</v>
      </c>
      <c r="D97" s="140">
        <v>3.21</v>
      </c>
      <c r="E97" s="137">
        <v>2759</v>
      </c>
      <c r="F97" s="140">
        <v>3.78</v>
      </c>
      <c r="G97" s="137">
        <v>2731</v>
      </c>
      <c r="H97" s="136">
        <v>2.92</v>
      </c>
      <c r="I97" s="137">
        <v>2725</v>
      </c>
      <c r="J97" s="136">
        <v>2.0699999999999998</v>
      </c>
      <c r="K97" s="119">
        <v>2714</v>
      </c>
      <c r="L97" s="118">
        <v>2.41</v>
      </c>
      <c r="M97" s="119">
        <v>2703</v>
      </c>
      <c r="N97" s="118">
        <v>2.48</v>
      </c>
      <c r="P97" s="105">
        <f>Page1.3!A24</f>
        <v>0</v>
      </c>
      <c r="Q97" s="55">
        <f t="shared" si="14"/>
        <v>0</v>
      </c>
      <c r="R97" s="55">
        <f t="shared" si="15"/>
        <v>0</v>
      </c>
      <c r="S97" s="55">
        <f t="shared" si="16"/>
        <v>0</v>
      </c>
      <c r="T97" s="55">
        <f t="shared" si="17"/>
        <v>0</v>
      </c>
      <c r="U97" s="55">
        <f t="shared" si="11"/>
        <v>0</v>
      </c>
      <c r="V97" s="55">
        <f t="shared" si="12"/>
        <v>0</v>
      </c>
      <c r="W97" s="55">
        <f t="shared" si="13"/>
        <v>0</v>
      </c>
      <c r="X97" s="55">
        <f t="shared" si="18"/>
        <v>0</v>
      </c>
      <c r="AG97" s="55"/>
    </row>
    <row r="98" spans="1:33">
      <c r="A98" s="137">
        <v>2799</v>
      </c>
      <c r="B98" s="140">
        <v>3.32</v>
      </c>
      <c r="C98" s="137">
        <v>2799</v>
      </c>
      <c r="D98" s="140">
        <v>3.13</v>
      </c>
      <c r="E98" s="137">
        <v>2790</v>
      </c>
      <c r="F98" s="140">
        <v>0.96</v>
      </c>
      <c r="G98" s="137">
        <v>2735</v>
      </c>
      <c r="H98" s="136">
        <v>2.0099999999999998</v>
      </c>
      <c r="I98" s="137">
        <v>2731</v>
      </c>
      <c r="J98" s="136">
        <v>2.92</v>
      </c>
      <c r="K98" s="119">
        <v>2725</v>
      </c>
      <c r="L98" s="118">
        <v>2.42</v>
      </c>
      <c r="M98" s="119">
        <v>2704</v>
      </c>
      <c r="N98" s="118">
        <v>7.77</v>
      </c>
      <c r="P98" s="105">
        <f>Page1.3!A25</f>
        <v>0</v>
      </c>
      <c r="Q98" s="55">
        <f t="shared" si="14"/>
        <v>0</v>
      </c>
      <c r="R98" s="55">
        <f t="shared" si="15"/>
        <v>0</v>
      </c>
      <c r="S98" s="55">
        <f t="shared" si="16"/>
        <v>0</v>
      </c>
      <c r="T98" s="55">
        <f t="shared" si="17"/>
        <v>0</v>
      </c>
      <c r="U98" s="55">
        <f t="shared" ref="U98:U129" si="19">SUMIF($I$2:$I$600,P98,$J$2:$J$600)</f>
        <v>0</v>
      </c>
      <c r="V98" s="55">
        <f t="shared" ref="V98:V129" si="20">SUMIF($K$2:$K$600,P98,$L$2:$L$600)</f>
        <v>0</v>
      </c>
      <c r="W98" s="55">
        <f t="shared" ref="W98:W129" si="21">SUMIF($M$2:$M$600,P98,$N$2:$N$600)</f>
        <v>0</v>
      </c>
      <c r="X98" s="55">
        <f t="shared" si="18"/>
        <v>0</v>
      </c>
      <c r="AG98" s="55"/>
    </row>
    <row r="99" spans="1:33">
      <c r="A99" s="137">
        <v>2802</v>
      </c>
      <c r="B99" s="140">
        <v>3.64</v>
      </c>
      <c r="C99" s="137">
        <v>2802</v>
      </c>
      <c r="D99" s="140">
        <v>3.41</v>
      </c>
      <c r="E99" s="137">
        <v>2797</v>
      </c>
      <c r="F99" s="140">
        <v>3.51</v>
      </c>
      <c r="G99" s="137">
        <v>2759</v>
      </c>
      <c r="H99" s="136">
        <v>3.19</v>
      </c>
      <c r="I99" s="137">
        <v>2735</v>
      </c>
      <c r="J99" s="136">
        <v>2.0099999999999998</v>
      </c>
      <c r="K99" s="119">
        <v>2731</v>
      </c>
      <c r="L99" s="118">
        <v>3.4</v>
      </c>
      <c r="M99" s="119">
        <v>2710</v>
      </c>
      <c r="N99" s="118">
        <v>4.5</v>
      </c>
      <c r="P99" s="105">
        <f>Page1.3!A26</f>
        <v>0</v>
      </c>
      <c r="Q99" s="55">
        <f t="shared" si="14"/>
        <v>0</v>
      </c>
      <c r="R99" s="55">
        <f t="shared" si="15"/>
        <v>0</v>
      </c>
      <c r="S99" s="55">
        <f t="shared" si="16"/>
        <v>0</v>
      </c>
      <c r="T99" s="55">
        <f t="shared" si="17"/>
        <v>0</v>
      </c>
      <c r="U99" s="55">
        <f t="shared" si="19"/>
        <v>0</v>
      </c>
      <c r="V99" s="55">
        <f t="shared" si="20"/>
        <v>0</v>
      </c>
      <c r="W99" s="55">
        <f t="shared" si="21"/>
        <v>0</v>
      </c>
      <c r="X99" s="55">
        <f t="shared" si="18"/>
        <v>0</v>
      </c>
      <c r="AG99" s="55"/>
    </row>
    <row r="100" spans="1:33">
      <c r="A100" s="137">
        <v>2836</v>
      </c>
      <c r="B100" s="140">
        <v>2.2000000000000002</v>
      </c>
      <c r="C100" s="137">
        <v>2836</v>
      </c>
      <c r="D100" s="140">
        <v>1.88</v>
      </c>
      <c r="E100" s="137">
        <v>2799</v>
      </c>
      <c r="F100" s="140">
        <v>3.59</v>
      </c>
      <c r="G100" s="137">
        <v>2790</v>
      </c>
      <c r="H100" s="136">
        <v>0.73</v>
      </c>
      <c r="I100" s="137">
        <v>2759</v>
      </c>
      <c r="J100" s="136">
        <v>3.19</v>
      </c>
      <c r="K100" s="119">
        <v>2735</v>
      </c>
      <c r="L100" s="118">
        <v>2.2200000000000002</v>
      </c>
      <c r="M100" s="119">
        <v>2714</v>
      </c>
      <c r="N100" s="118">
        <v>2.5799999999999996</v>
      </c>
      <c r="P100" s="105">
        <f>Page1.3!A27</f>
        <v>0</v>
      </c>
      <c r="Q100" s="55">
        <f t="shared" si="14"/>
        <v>0</v>
      </c>
      <c r="R100" s="55">
        <f t="shared" si="15"/>
        <v>0</v>
      </c>
      <c r="S100" s="55">
        <f t="shared" si="16"/>
        <v>0</v>
      </c>
      <c r="T100" s="55">
        <f t="shared" si="17"/>
        <v>0</v>
      </c>
      <c r="U100" s="55">
        <f t="shared" si="19"/>
        <v>0</v>
      </c>
      <c r="V100" s="55">
        <f t="shared" si="20"/>
        <v>0</v>
      </c>
      <c r="W100" s="55">
        <f t="shared" si="21"/>
        <v>0</v>
      </c>
      <c r="X100" s="55">
        <f t="shared" si="18"/>
        <v>0</v>
      </c>
      <c r="AG100" s="55"/>
    </row>
    <row r="101" spans="1:33">
      <c r="A101" s="137">
        <v>2841</v>
      </c>
      <c r="B101" s="140">
        <v>2.4700000000000002</v>
      </c>
      <c r="C101" s="137">
        <v>2841</v>
      </c>
      <c r="D101" s="140">
        <v>2.65</v>
      </c>
      <c r="E101" s="137">
        <v>2802</v>
      </c>
      <c r="F101" s="140">
        <v>3.65</v>
      </c>
      <c r="G101" s="137">
        <v>2797</v>
      </c>
      <c r="H101" s="136">
        <v>2.48</v>
      </c>
      <c r="I101" s="137">
        <v>2790</v>
      </c>
      <c r="J101" s="136">
        <v>0.73</v>
      </c>
      <c r="K101" s="119">
        <v>2759</v>
      </c>
      <c r="L101" s="118">
        <v>3.87</v>
      </c>
      <c r="M101" s="119">
        <v>2725</v>
      </c>
      <c r="N101" s="118">
        <v>2.92</v>
      </c>
      <c r="P101" s="105">
        <f>Page1.3!A28</f>
        <v>0</v>
      </c>
      <c r="Q101" s="55">
        <f t="shared" si="14"/>
        <v>0</v>
      </c>
      <c r="R101" s="55">
        <f t="shared" si="15"/>
        <v>0</v>
      </c>
      <c r="S101" s="55">
        <f t="shared" si="16"/>
        <v>0</v>
      </c>
      <c r="T101" s="55">
        <f t="shared" si="17"/>
        <v>0</v>
      </c>
      <c r="U101" s="55">
        <f t="shared" si="19"/>
        <v>0</v>
      </c>
      <c r="V101" s="55">
        <f t="shared" si="20"/>
        <v>0</v>
      </c>
      <c r="W101" s="55">
        <f t="shared" si="21"/>
        <v>0</v>
      </c>
      <c r="X101" s="55">
        <f t="shared" si="18"/>
        <v>0</v>
      </c>
      <c r="AG101" s="55"/>
    </row>
    <row r="102" spans="1:33">
      <c r="A102" s="137">
        <v>2881</v>
      </c>
      <c r="B102" s="140">
        <v>1.91</v>
      </c>
      <c r="C102" s="137">
        <v>2881</v>
      </c>
      <c r="D102" s="140">
        <v>1.66</v>
      </c>
      <c r="E102" s="137">
        <v>2836</v>
      </c>
      <c r="F102" s="140">
        <v>1.89</v>
      </c>
      <c r="G102" s="137">
        <v>2799</v>
      </c>
      <c r="H102" s="136">
        <v>3.37</v>
      </c>
      <c r="I102" s="137">
        <v>2797</v>
      </c>
      <c r="J102" s="136">
        <v>2.48</v>
      </c>
      <c r="K102" s="119">
        <v>2790</v>
      </c>
      <c r="L102" s="118">
        <v>0.78</v>
      </c>
      <c r="M102" s="119">
        <v>2731</v>
      </c>
      <c r="N102" s="118">
        <v>3.7399999999999998</v>
      </c>
      <c r="P102" s="105">
        <f>Page1.3!A29</f>
        <v>0</v>
      </c>
      <c r="Q102" s="55">
        <f t="shared" si="14"/>
        <v>0</v>
      </c>
      <c r="R102" s="55">
        <f t="shared" si="15"/>
        <v>0</v>
      </c>
      <c r="S102" s="55">
        <f t="shared" si="16"/>
        <v>0</v>
      </c>
      <c r="T102" s="55">
        <f t="shared" si="17"/>
        <v>0</v>
      </c>
      <c r="U102" s="55">
        <f t="shared" si="19"/>
        <v>0</v>
      </c>
      <c r="V102" s="55">
        <f t="shared" si="20"/>
        <v>0</v>
      </c>
      <c r="W102" s="55">
        <f t="shared" si="21"/>
        <v>0</v>
      </c>
      <c r="X102" s="55">
        <f t="shared" si="18"/>
        <v>0</v>
      </c>
      <c r="AG102" s="55"/>
    </row>
    <row r="103" spans="1:33">
      <c r="A103" s="137">
        <v>2883</v>
      </c>
      <c r="B103" s="140">
        <v>2.3199999999999998</v>
      </c>
      <c r="C103" s="137">
        <v>2883</v>
      </c>
      <c r="D103" s="140">
        <v>2.1800000000000002</v>
      </c>
      <c r="E103" s="137">
        <v>2841</v>
      </c>
      <c r="F103" s="140">
        <v>2.7</v>
      </c>
      <c r="G103" s="137">
        <v>2802</v>
      </c>
      <c r="H103" s="136">
        <v>2.76</v>
      </c>
      <c r="I103" s="137">
        <v>2799</v>
      </c>
      <c r="J103" s="136">
        <v>3.37</v>
      </c>
      <c r="K103" s="119">
        <v>2797</v>
      </c>
      <c r="L103" s="118">
        <v>2.5499999999999998</v>
      </c>
      <c r="M103" s="119">
        <v>2735</v>
      </c>
      <c r="N103" s="118">
        <v>2.69</v>
      </c>
      <c r="P103" s="105">
        <f>Page1.3!A30</f>
        <v>0</v>
      </c>
      <c r="Q103" s="55">
        <f t="shared" si="14"/>
        <v>0</v>
      </c>
      <c r="R103" s="55">
        <f t="shared" si="15"/>
        <v>0</v>
      </c>
      <c r="S103" s="55">
        <f t="shared" si="16"/>
        <v>0</v>
      </c>
      <c r="T103" s="55">
        <f t="shared" si="17"/>
        <v>0</v>
      </c>
      <c r="U103" s="55">
        <f t="shared" si="19"/>
        <v>0</v>
      </c>
      <c r="V103" s="55">
        <f t="shared" si="20"/>
        <v>0</v>
      </c>
      <c r="W103" s="55">
        <f t="shared" si="21"/>
        <v>0</v>
      </c>
      <c r="X103" s="55">
        <f t="shared" si="18"/>
        <v>0</v>
      </c>
      <c r="AG103" s="55"/>
    </row>
    <row r="104" spans="1:33">
      <c r="A104" s="137">
        <v>2915</v>
      </c>
      <c r="B104" s="140">
        <v>2.56</v>
      </c>
      <c r="C104" s="137">
        <v>2915</v>
      </c>
      <c r="D104" s="140">
        <v>2.67</v>
      </c>
      <c r="E104" s="137">
        <v>2881</v>
      </c>
      <c r="F104" s="140">
        <v>1.65</v>
      </c>
      <c r="G104" s="137">
        <v>2836</v>
      </c>
      <c r="H104" s="136">
        <v>1.32</v>
      </c>
      <c r="I104" s="137">
        <v>2802</v>
      </c>
      <c r="J104" s="136">
        <v>2.76</v>
      </c>
      <c r="K104" s="119">
        <v>2799</v>
      </c>
      <c r="L104" s="118">
        <v>3.91</v>
      </c>
      <c r="M104" s="119">
        <v>2759</v>
      </c>
      <c r="N104" s="122">
        <v>4.21</v>
      </c>
      <c r="P104" s="105">
        <f>Page1.3!A31</f>
        <v>0</v>
      </c>
      <c r="Q104" s="55">
        <f t="shared" si="14"/>
        <v>0</v>
      </c>
      <c r="R104" s="55">
        <f t="shared" si="15"/>
        <v>0</v>
      </c>
      <c r="S104" s="55">
        <f t="shared" si="16"/>
        <v>0</v>
      </c>
      <c r="T104" s="55">
        <f t="shared" si="17"/>
        <v>0</v>
      </c>
      <c r="U104" s="55">
        <f t="shared" si="19"/>
        <v>0</v>
      </c>
      <c r="V104" s="55">
        <f t="shared" si="20"/>
        <v>0</v>
      </c>
      <c r="W104" s="55">
        <f t="shared" si="21"/>
        <v>0</v>
      </c>
      <c r="X104" s="55">
        <f t="shared" si="18"/>
        <v>0</v>
      </c>
      <c r="AG104" s="55"/>
    </row>
    <row r="105" spans="1:33">
      <c r="A105" s="137">
        <v>2923</v>
      </c>
      <c r="B105" s="140">
        <v>1.3</v>
      </c>
      <c r="C105" s="137">
        <v>2923</v>
      </c>
      <c r="D105" s="140">
        <v>1.36</v>
      </c>
      <c r="E105" s="137">
        <v>2883</v>
      </c>
      <c r="F105" s="140">
        <v>2.33</v>
      </c>
      <c r="G105" s="137">
        <v>2841</v>
      </c>
      <c r="H105" s="136">
        <v>1.95</v>
      </c>
      <c r="I105" s="137">
        <v>2836</v>
      </c>
      <c r="J105" s="136">
        <v>1.32</v>
      </c>
      <c r="K105" s="119">
        <v>2802</v>
      </c>
      <c r="L105" s="118">
        <v>2.95</v>
      </c>
      <c r="M105" s="119">
        <v>2790</v>
      </c>
      <c r="N105" s="118">
        <v>1</v>
      </c>
      <c r="P105" s="105">
        <f>Page1.3!A32</f>
        <v>0</v>
      </c>
      <c r="Q105" s="55">
        <f t="shared" si="14"/>
        <v>0</v>
      </c>
      <c r="R105" s="55">
        <f t="shared" si="15"/>
        <v>0</v>
      </c>
      <c r="S105" s="55">
        <f t="shared" si="16"/>
        <v>0</v>
      </c>
      <c r="T105" s="55">
        <f t="shared" si="17"/>
        <v>0</v>
      </c>
      <c r="U105" s="55">
        <f t="shared" si="19"/>
        <v>0</v>
      </c>
      <c r="V105" s="55">
        <f t="shared" si="20"/>
        <v>0</v>
      </c>
      <c r="W105" s="55">
        <f t="shared" si="21"/>
        <v>0</v>
      </c>
      <c r="X105" s="55">
        <f t="shared" si="18"/>
        <v>0</v>
      </c>
      <c r="AG105" s="55"/>
    </row>
    <row r="106" spans="1:33">
      <c r="A106" s="137">
        <v>2960</v>
      </c>
      <c r="B106" s="140">
        <v>3.18</v>
      </c>
      <c r="C106" s="137">
        <v>2960</v>
      </c>
      <c r="D106" s="140">
        <v>2.94</v>
      </c>
      <c r="E106" s="137">
        <v>2915</v>
      </c>
      <c r="F106" s="140">
        <v>2.89</v>
      </c>
      <c r="G106" s="137">
        <v>2881</v>
      </c>
      <c r="H106" s="136">
        <v>1.28</v>
      </c>
      <c r="I106" s="137">
        <v>2841</v>
      </c>
      <c r="J106" s="136">
        <v>1.95</v>
      </c>
      <c r="K106" s="119">
        <v>2836</v>
      </c>
      <c r="L106" s="118">
        <v>1.34</v>
      </c>
      <c r="M106" s="119">
        <v>2797</v>
      </c>
      <c r="N106" s="118">
        <v>2.59</v>
      </c>
      <c r="P106" s="105">
        <f>Page1.3!A33</f>
        <v>0</v>
      </c>
      <c r="Q106" s="55">
        <f t="shared" si="14"/>
        <v>0</v>
      </c>
      <c r="R106" s="55">
        <f t="shared" si="15"/>
        <v>0</v>
      </c>
      <c r="S106" s="55">
        <f t="shared" si="16"/>
        <v>0</v>
      </c>
      <c r="T106" s="55">
        <f t="shared" si="17"/>
        <v>0</v>
      </c>
      <c r="U106" s="55">
        <f t="shared" si="19"/>
        <v>0</v>
      </c>
      <c r="V106" s="55">
        <f t="shared" si="20"/>
        <v>0</v>
      </c>
      <c r="W106" s="55">
        <f t="shared" si="21"/>
        <v>0</v>
      </c>
      <c r="X106" s="55">
        <f t="shared" si="18"/>
        <v>0</v>
      </c>
      <c r="AG106" s="55"/>
    </row>
    <row r="107" spans="1:33">
      <c r="A107" s="135">
        <v>3004</v>
      </c>
      <c r="B107" s="140">
        <v>2.65</v>
      </c>
      <c r="C107" s="135">
        <v>3004</v>
      </c>
      <c r="D107" s="140">
        <v>2.31</v>
      </c>
      <c r="E107" s="137">
        <v>2923</v>
      </c>
      <c r="F107" s="140">
        <v>1.6</v>
      </c>
      <c r="G107" s="137">
        <v>2883</v>
      </c>
      <c r="H107" s="136">
        <v>1.74</v>
      </c>
      <c r="I107" s="137">
        <v>2881</v>
      </c>
      <c r="J107" s="136">
        <v>1.28</v>
      </c>
      <c r="K107" s="119">
        <v>2841</v>
      </c>
      <c r="L107" s="118">
        <v>2.0499999999999998</v>
      </c>
      <c r="M107" s="119">
        <v>2799</v>
      </c>
      <c r="N107" s="118">
        <v>4.33</v>
      </c>
      <c r="P107" s="105">
        <f>Page1.3!A34</f>
        <v>0</v>
      </c>
      <c r="Q107" s="55">
        <f t="shared" si="14"/>
        <v>0</v>
      </c>
      <c r="R107" s="55">
        <f t="shared" si="15"/>
        <v>0</v>
      </c>
      <c r="S107" s="55">
        <f t="shared" si="16"/>
        <v>0</v>
      </c>
      <c r="T107" s="55">
        <f t="shared" si="17"/>
        <v>0</v>
      </c>
      <c r="U107" s="55">
        <f t="shared" si="19"/>
        <v>0</v>
      </c>
      <c r="V107" s="55">
        <f t="shared" si="20"/>
        <v>0</v>
      </c>
      <c r="W107" s="55">
        <f t="shared" si="21"/>
        <v>0</v>
      </c>
      <c r="X107" s="55">
        <f t="shared" si="18"/>
        <v>0</v>
      </c>
      <c r="AG107" s="55"/>
    </row>
    <row r="108" spans="1:33">
      <c r="A108" s="135">
        <v>3018</v>
      </c>
      <c r="B108" s="140">
        <v>1.55</v>
      </c>
      <c r="C108" s="135">
        <v>3018</v>
      </c>
      <c r="D108" s="140">
        <v>1.5</v>
      </c>
      <c r="E108" s="137">
        <v>2960</v>
      </c>
      <c r="F108" s="140">
        <v>3.29</v>
      </c>
      <c r="G108" s="137">
        <v>2915</v>
      </c>
      <c r="H108" s="136">
        <v>2.36</v>
      </c>
      <c r="I108" s="137">
        <v>2883</v>
      </c>
      <c r="J108" s="136">
        <v>1.74</v>
      </c>
      <c r="K108" s="119">
        <v>2881</v>
      </c>
      <c r="L108" s="118">
        <v>1.2</v>
      </c>
      <c r="M108" s="119">
        <v>2802</v>
      </c>
      <c r="N108" s="118">
        <v>3.3299999999999996</v>
      </c>
      <c r="P108" s="105">
        <f>Page1.3!A35</f>
        <v>0</v>
      </c>
      <c r="Q108" s="55">
        <f t="shared" si="14"/>
        <v>0</v>
      </c>
      <c r="R108" s="55">
        <f t="shared" si="15"/>
        <v>0</v>
      </c>
      <c r="S108" s="55">
        <f t="shared" si="16"/>
        <v>0</v>
      </c>
      <c r="T108" s="55">
        <f t="shared" si="17"/>
        <v>0</v>
      </c>
      <c r="U108" s="55">
        <f t="shared" si="19"/>
        <v>0</v>
      </c>
      <c r="V108" s="55">
        <f t="shared" si="20"/>
        <v>0</v>
      </c>
      <c r="W108" s="55">
        <f t="shared" si="21"/>
        <v>0</v>
      </c>
      <c r="X108" s="55">
        <f t="shared" si="18"/>
        <v>0</v>
      </c>
      <c r="AG108" s="55"/>
    </row>
    <row r="109" spans="1:33">
      <c r="A109" s="135">
        <v>3022</v>
      </c>
      <c r="B109" s="140">
        <v>2.4300000000000002</v>
      </c>
      <c r="C109" s="135">
        <v>3022</v>
      </c>
      <c r="D109" s="140">
        <v>2.3199999999999998</v>
      </c>
      <c r="E109" s="135">
        <v>3004</v>
      </c>
      <c r="F109" s="140">
        <v>2.02</v>
      </c>
      <c r="G109" s="137">
        <v>2923</v>
      </c>
      <c r="H109" s="136">
        <v>1.5</v>
      </c>
      <c r="I109" s="137">
        <v>2915</v>
      </c>
      <c r="J109" s="136">
        <v>2.36</v>
      </c>
      <c r="K109" s="119">
        <v>2883</v>
      </c>
      <c r="L109" s="118">
        <v>1.95</v>
      </c>
      <c r="M109" s="119">
        <v>2836</v>
      </c>
      <c r="N109" s="118">
        <v>1.69</v>
      </c>
      <c r="P109" s="105">
        <f>Page1.3!A36</f>
        <v>0</v>
      </c>
      <c r="Q109" s="55">
        <f t="shared" si="14"/>
        <v>0</v>
      </c>
      <c r="R109" s="55">
        <f t="shared" si="15"/>
        <v>0</v>
      </c>
      <c r="S109" s="55">
        <f t="shared" si="16"/>
        <v>0</v>
      </c>
      <c r="T109" s="55">
        <f t="shared" si="17"/>
        <v>0</v>
      </c>
      <c r="U109" s="55">
        <f t="shared" si="19"/>
        <v>0</v>
      </c>
      <c r="V109" s="55">
        <f t="shared" si="20"/>
        <v>0</v>
      </c>
      <c r="W109" s="55">
        <f t="shared" si="21"/>
        <v>0</v>
      </c>
      <c r="X109" s="55">
        <f t="shared" si="18"/>
        <v>0</v>
      </c>
      <c r="AG109" s="55"/>
    </row>
    <row r="110" spans="1:33">
      <c r="A110" s="135">
        <v>3027</v>
      </c>
      <c r="B110" s="140">
        <v>1.47</v>
      </c>
      <c r="C110" s="135">
        <v>3027</v>
      </c>
      <c r="D110" s="140">
        <v>1.43</v>
      </c>
      <c r="E110" s="135">
        <v>3018</v>
      </c>
      <c r="F110" s="140">
        <v>1.63</v>
      </c>
      <c r="G110" s="137">
        <v>2960</v>
      </c>
      <c r="H110" s="136">
        <v>2.56</v>
      </c>
      <c r="I110" s="137">
        <v>2923</v>
      </c>
      <c r="J110" s="136">
        <v>1.5</v>
      </c>
      <c r="K110" s="119">
        <v>2915</v>
      </c>
      <c r="L110" s="118">
        <v>2.46</v>
      </c>
      <c r="M110" s="119">
        <v>2841</v>
      </c>
      <c r="N110" s="118">
        <v>2.0199999999999996</v>
      </c>
      <c r="P110" s="105">
        <f>Page1.3!A37</f>
        <v>0</v>
      </c>
      <c r="Q110" s="55">
        <f t="shared" si="14"/>
        <v>0</v>
      </c>
      <c r="R110" s="55">
        <f t="shared" si="15"/>
        <v>0</v>
      </c>
      <c r="S110" s="55">
        <f t="shared" si="16"/>
        <v>0</v>
      </c>
      <c r="T110" s="55">
        <f t="shared" si="17"/>
        <v>0</v>
      </c>
      <c r="U110" s="55">
        <f t="shared" si="19"/>
        <v>0</v>
      </c>
      <c r="V110" s="55">
        <f t="shared" si="20"/>
        <v>0</v>
      </c>
      <c r="W110" s="55">
        <f t="shared" si="21"/>
        <v>0</v>
      </c>
      <c r="X110" s="55">
        <f t="shared" si="18"/>
        <v>0</v>
      </c>
      <c r="AG110" s="55"/>
    </row>
    <row r="111" spans="1:33">
      <c r="A111" s="135">
        <v>3028</v>
      </c>
      <c r="B111" s="140">
        <v>1.91</v>
      </c>
      <c r="C111" s="135">
        <v>3028</v>
      </c>
      <c r="D111" s="140">
        <v>1.87</v>
      </c>
      <c r="E111" s="135">
        <v>3022</v>
      </c>
      <c r="F111" s="140">
        <v>2.4500000000000002</v>
      </c>
      <c r="G111" s="135">
        <v>3004</v>
      </c>
      <c r="H111" s="136">
        <v>1.04</v>
      </c>
      <c r="I111" s="137">
        <v>2960</v>
      </c>
      <c r="J111" s="136">
        <v>2.56</v>
      </c>
      <c r="K111" s="119">
        <v>2923</v>
      </c>
      <c r="L111" s="118">
        <v>1.66</v>
      </c>
      <c r="M111" s="119">
        <v>2881</v>
      </c>
      <c r="N111" s="118">
        <v>1.43</v>
      </c>
      <c r="P111" s="105">
        <f>Page1.3!A38</f>
        <v>0</v>
      </c>
      <c r="Q111" s="55">
        <f t="shared" si="14"/>
        <v>0</v>
      </c>
      <c r="R111" s="55">
        <f t="shared" si="15"/>
        <v>0</v>
      </c>
      <c r="S111" s="55">
        <f t="shared" si="16"/>
        <v>0</v>
      </c>
      <c r="T111" s="55">
        <f t="shared" si="17"/>
        <v>0</v>
      </c>
      <c r="U111" s="55">
        <f t="shared" si="19"/>
        <v>0</v>
      </c>
      <c r="V111" s="55">
        <f t="shared" si="20"/>
        <v>0</v>
      </c>
      <c r="W111" s="55">
        <f t="shared" si="21"/>
        <v>0</v>
      </c>
      <c r="X111" s="55">
        <f t="shared" si="18"/>
        <v>0</v>
      </c>
      <c r="AG111" s="55"/>
    </row>
    <row r="112" spans="1:33">
      <c r="A112" s="135">
        <v>3030</v>
      </c>
      <c r="B112" s="140">
        <v>3.56</v>
      </c>
      <c r="C112" s="135">
        <v>3030</v>
      </c>
      <c r="D112" s="140">
        <v>3.38</v>
      </c>
      <c r="E112" s="135">
        <v>3027</v>
      </c>
      <c r="F112" s="140">
        <v>1.57</v>
      </c>
      <c r="G112" s="135">
        <v>3018</v>
      </c>
      <c r="H112" s="136">
        <v>1.35</v>
      </c>
      <c r="I112" s="135">
        <v>3004</v>
      </c>
      <c r="J112" s="136">
        <v>1.04</v>
      </c>
      <c r="K112" s="119">
        <v>2960</v>
      </c>
      <c r="L112" s="118">
        <v>2.69</v>
      </c>
      <c r="M112" s="119">
        <v>2883</v>
      </c>
      <c r="N112" s="118">
        <v>2.1599999999999997</v>
      </c>
      <c r="P112" s="105">
        <f>Page1.3!A39</f>
        <v>0</v>
      </c>
      <c r="Q112" s="55">
        <f t="shared" si="14"/>
        <v>0</v>
      </c>
      <c r="R112" s="55">
        <f t="shared" si="15"/>
        <v>0</v>
      </c>
      <c r="S112" s="55">
        <f t="shared" si="16"/>
        <v>0</v>
      </c>
      <c r="T112" s="55">
        <f t="shared" si="17"/>
        <v>0</v>
      </c>
      <c r="U112" s="55">
        <f t="shared" si="19"/>
        <v>0</v>
      </c>
      <c r="V112" s="55">
        <f t="shared" si="20"/>
        <v>0</v>
      </c>
      <c r="W112" s="55">
        <f t="shared" si="21"/>
        <v>0</v>
      </c>
      <c r="X112" s="55">
        <f t="shared" si="18"/>
        <v>0</v>
      </c>
      <c r="AG112" s="55"/>
    </row>
    <row r="113" spans="1:33">
      <c r="A113" s="135">
        <v>3040</v>
      </c>
      <c r="B113" s="140">
        <v>2.87</v>
      </c>
      <c r="C113" s="135">
        <v>3040</v>
      </c>
      <c r="D113" s="140">
        <v>2.8</v>
      </c>
      <c r="E113" s="135">
        <v>3028</v>
      </c>
      <c r="F113" s="140">
        <v>2.0499999999999998</v>
      </c>
      <c r="G113" s="135">
        <v>3022</v>
      </c>
      <c r="H113" s="136">
        <v>1.96</v>
      </c>
      <c r="I113" s="135">
        <v>3018</v>
      </c>
      <c r="J113" s="136">
        <v>1.35</v>
      </c>
      <c r="K113" s="121">
        <v>3004</v>
      </c>
      <c r="L113" s="118">
        <v>1</v>
      </c>
      <c r="M113" s="119">
        <v>2915</v>
      </c>
      <c r="N113" s="118">
        <v>3.03</v>
      </c>
      <c r="P113" s="105">
        <f>Page1.3!A40</f>
        <v>0</v>
      </c>
      <c r="Q113" s="55">
        <f t="shared" si="14"/>
        <v>0</v>
      </c>
      <c r="R113" s="55">
        <f t="shared" si="15"/>
        <v>0</v>
      </c>
      <c r="S113" s="55">
        <f t="shared" si="16"/>
        <v>0</v>
      </c>
      <c r="T113" s="55">
        <f t="shared" si="17"/>
        <v>0</v>
      </c>
      <c r="U113" s="55">
        <f t="shared" si="19"/>
        <v>0</v>
      </c>
      <c r="V113" s="55">
        <f t="shared" si="20"/>
        <v>0</v>
      </c>
      <c r="W113" s="55">
        <f t="shared" si="21"/>
        <v>0</v>
      </c>
      <c r="X113" s="55">
        <f t="shared" si="18"/>
        <v>0</v>
      </c>
      <c r="AG113" s="55"/>
    </row>
    <row r="114" spans="1:33">
      <c r="A114" s="135">
        <v>3041</v>
      </c>
      <c r="B114" s="140">
        <v>2.4300000000000002</v>
      </c>
      <c r="C114" s="135">
        <v>3041</v>
      </c>
      <c r="D114" s="140">
        <v>2.38</v>
      </c>
      <c r="E114" s="135">
        <v>3030</v>
      </c>
      <c r="F114" s="140">
        <v>3.62</v>
      </c>
      <c r="G114" s="135">
        <v>3027</v>
      </c>
      <c r="H114" s="136">
        <v>1.31</v>
      </c>
      <c r="I114" s="135">
        <v>3022</v>
      </c>
      <c r="J114" s="136">
        <v>1.96</v>
      </c>
      <c r="K114" s="121">
        <v>3018</v>
      </c>
      <c r="L114" s="118">
        <v>1.29</v>
      </c>
      <c r="M114" s="119">
        <v>2923</v>
      </c>
      <c r="N114" s="118">
        <v>1.78</v>
      </c>
      <c r="P114" s="105">
        <f>Page1.3!A41</f>
        <v>0</v>
      </c>
      <c r="Q114" s="55">
        <f t="shared" si="14"/>
        <v>0</v>
      </c>
      <c r="R114" s="55">
        <f t="shared" si="15"/>
        <v>0</v>
      </c>
      <c r="S114" s="55">
        <f t="shared" si="16"/>
        <v>0</v>
      </c>
      <c r="T114" s="55">
        <f t="shared" si="17"/>
        <v>0</v>
      </c>
      <c r="U114" s="55">
        <f t="shared" si="19"/>
        <v>0</v>
      </c>
      <c r="V114" s="55">
        <f t="shared" si="20"/>
        <v>0</v>
      </c>
      <c r="W114" s="55">
        <f t="shared" si="21"/>
        <v>0</v>
      </c>
      <c r="X114" s="55">
        <f t="shared" si="18"/>
        <v>0</v>
      </c>
      <c r="AG114" s="55"/>
    </row>
    <row r="115" spans="1:33">
      <c r="A115" s="135">
        <v>3042</v>
      </c>
      <c r="B115" s="140">
        <v>2.87</v>
      </c>
      <c r="C115" s="135">
        <v>3042</v>
      </c>
      <c r="D115" s="140">
        <v>2.91</v>
      </c>
      <c r="E115" s="135">
        <v>3040</v>
      </c>
      <c r="F115" s="140">
        <v>2.86</v>
      </c>
      <c r="G115" s="135">
        <v>3028</v>
      </c>
      <c r="H115" s="136">
        <v>1.75</v>
      </c>
      <c r="I115" s="135">
        <v>3027</v>
      </c>
      <c r="J115" s="136">
        <v>1.31</v>
      </c>
      <c r="K115" s="121">
        <v>3022</v>
      </c>
      <c r="L115" s="118">
        <v>2.13</v>
      </c>
      <c r="M115" s="119">
        <v>2960</v>
      </c>
      <c r="N115" s="118">
        <v>3.21</v>
      </c>
      <c r="P115" s="105">
        <f>Page1.3!A42</f>
        <v>0</v>
      </c>
      <c r="Q115" s="55">
        <f t="shared" si="14"/>
        <v>0</v>
      </c>
      <c r="R115" s="55">
        <f t="shared" si="15"/>
        <v>0</v>
      </c>
      <c r="S115" s="55">
        <f t="shared" si="16"/>
        <v>0</v>
      </c>
      <c r="T115" s="55">
        <f t="shared" si="17"/>
        <v>0</v>
      </c>
      <c r="U115" s="55">
        <f t="shared" si="19"/>
        <v>0</v>
      </c>
      <c r="V115" s="55">
        <f t="shared" si="20"/>
        <v>0</v>
      </c>
      <c r="W115" s="55">
        <f t="shared" si="21"/>
        <v>0</v>
      </c>
      <c r="X115" s="55">
        <f t="shared" si="18"/>
        <v>0</v>
      </c>
      <c r="AG115" s="55"/>
    </row>
    <row r="116" spans="1:33">
      <c r="A116" s="135">
        <v>3064</v>
      </c>
      <c r="B116" s="140">
        <v>2.2599999999999998</v>
      </c>
      <c r="C116" s="135">
        <v>3064</v>
      </c>
      <c r="D116" s="140">
        <v>2.16</v>
      </c>
      <c r="E116" s="135">
        <v>3041</v>
      </c>
      <c r="F116" s="140">
        <v>2.58</v>
      </c>
      <c r="G116" s="135">
        <v>3030</v>
      </c>
      <c r="H116" s="136">
        <v>3.32</v>
      </c>
      <c r="I116" s="135">
        <v>3028</v>
      </c>
      <c r="J116" s="136">
        <v>1.75</v>
      </c>
      <c r="K116" s="121">
        <v>3027</v>
      </c>
      <c r="L116" s="118">
        <v>1.36</v>
      </c>
      <c r="M116" s="121">
        <v>3004</v>
      </c>
      <c r="N116" s="118">
        <v>1.33</v>
      </c>
      <c r="P116" s="105">
        <f>Page1.3!A43</f>
        <v>0</v>
      </c>
      <c r="Q116" s="55">
        <f t="shared" si="14"/>
        <v>0</v>
      </c>
      <c r="R116" s="55">
        <f t="shared" si="15"/>
        <v>0</v>
      </c>
      <c r="S116" s="55">
        <f t="shared" si="16"/>
        <v>0</v>
      </c>
      <c r="T116" s="55">
        <f t="shared" si="17"/>
        <v>0</v>
      </c>
      <c r="U116" s="55">
        <f t="shared" si="19"/>
        <v>0</v>
      </c>
      <c r="V116" s="55">
        <f t="shared" si="20"/>
        <v>0</v>
      </c>
      <c r="W116" s="55">
        <f t="shared" si="21"/>
        <v>0</v>
      </c>
      <c r="X116" s="55">
        <f t="shared" si="18"/>
        <v>0</v>
      </c>
      <c r="AG116" s="55"/>
    </row>
    <row r="117" spans="1:33">
      <c r="A117" s="135">
        <v>3076</v>
      </c>
      <c r="B117" s="140">
        <v>2.11</v>
      </c>
      <c r="C117" s="135">
        <v>3076</v>
      </c>
      <c r="D117" s="140">
        <v>1.88</v>
      </c>
      <c r="E117" s="135">
        <v>3042</v>
      </c>
      <c r="F117" s="140">
        <v>3.01</v>
      </c>
      <c r="G117" s="135">
        <v>3040</v>
      </c>
      <c r="H117" s="136">
        <v>2.33</v>
      </c>
      <c r="I117" s="135">
        <v>3030</v>
      </c>
      <c r="J117" s="136">
        <v>3.32</v>
      </c>
      <c r="K117" s="121">
        <v>3028</v>
      </c>
      <c r="L117" s="118">
        <v>1.91</v>
      </c>
      <c r="M117" s="121">
        <v>3018</v>
      </c>
      <c r="N117" s="118">
        <v>1.55</v>
      </c>
      <c r="P117" s="105">
        <f>Page1.3!A44</f>
        <v>0</v>
      </c>
      <c r="Q117" s="55">
        <f t="shared" si="14"/>
        <v>0</v>
      </c>
      <c r="R117" s="55">
        <f t="shared" si="15"/>
        <v>0</v>
      </c>
      <c r="S117" s="55">
        <f t="shared" si="16"/>
        <v>0</v>
      </c>
      <c r="T117" s="55">
        <f t="shared" si="17"/>
        <v>0</v>
      </c>
      <c r="U117" s="55">
        <f t="shared" si="19"/>
        <v>0</v>
      </c>
      <c r="V117" s="55">
        <f t="shared" si="20"/>
        <v>0</v>
      </c>
      <c r="W117" s="55">
        <f t="shared" si="21"/>
        <v>0</v>
      </c>
      <c r="X117" s="55">
        <f t="shared" si="18"/>
        <v>0</v>
      </c>
      <c r="AG117" s="55"/>
    </row>
    <row r="118" spans="1:33">
      <c r="A118" s="135">
        <v>3081</v>
      </c>
      <c r="B118" s="140">
        <v>3.12</v>
      </c>
      <c r="C118" s="135">
        <v>3081</v>
      </c>
      <c r="D118" s="140">
        <v>3.14</v>
      </c>
      <c r="E118" s="135">
        <v>3064</v>
      </c>
      <c r="F118" s="140">
        <v>2.2799999999999998</v>
      </c>
      <c r="G118" s="135">
        <v>3041</v>
      </c>
      <c r="H118" s="136">
        <v>1.97</v>
      </c>
      <c r="I118" s="135">
        <v>3040</v>
      </c>
      <c r="J118" s="136">
        <v>2.33</v>
      </c>
      <c r="K118" s="121">
        <v>3030</v>
      </c>
      <c r="L118" s="118">
        <v>3.73</v>
      </c>
      <c r="M118" s="121">
        <v>3022</v>
      </c>
      <c r="N118" s="118">
        <v>2.6199999999999997</v>
      </c>
      <c r="P118" s="105">
        <f>Page1.3!A45</f>
        <v>0</v>
      </c>
      <c r="Q118" s="55">
        <f t="shared" si="14"/>
        <v>0</v>
      </c>
      <c r="R118" s="55">
        <f t="shared" si="15"/>
        <v>0</v>
      </c>
      <c r="S118" s="55">
        <f t="shared" si="16"/>
        <v>0</v>
      </c>
      <c r="T118" s="55">
        <f t="shared" si="17"/>
        <v>0</v>
      </c>
      <c r="U118" s="55">
        <f t="shared" si="19"/>
        <v>0</v>
      </c>
      <c r="V118" s="55">
        <f t="shared" si="20"/>
        <v>0</v>
      </c>
      <c r="W118" s="55">
        <f t="shared" si="21"/>
        <v>0</v>
      </c>
      <c r="X118" s="55">
        <f t="shared" si="18"/>
        <v>0</v>
      </c>
      <c r="AG118" s="55"/>
    </row>
    <row r="119" spans="1:33">
      <c r="A119" s="135">
        <v>3082</v>
      </c>
      <c r="B119" s="140">
        <v>3.18</v>
      </c>
      <c r="C119" s="135">
        <v>3082</v>
      </c>
      <c r="D119" s="140">
        <v>3.08</v>
      </c>
      <c r="E119" s="135">
        <v>3076</v>
      </c>
      <c r="F119" s="140">
        <v>1.97</v>
      </c>
      <c r="G119" s="135">
        <v>3042</v>
      </c>
      <c r="H119" s="136">
        <v>2.11</v>
      </c>
      <c r="I119" s="135">
        <v>3041</v>
      </c>
      <c r="J119" s="136">
        <v>1.97</v>
      </c>
      <c r="K119" s="121">
        <v>3040</v>
      </c>
      <c r="L119" s="118">
        <v>2.44</v>
      </c>
      <c r="M119" s="121">
        <v>3027</v>
      </c>
      <c r="N119" s="118">
        <v>1.8</v>
      </c>
      <c r="P119" s="105">
        <f>Page1.3!A46</f>
        <v>0</v>
      </c>
      <c r="Q119" s="55">
        <f t="shared" si="14"/>
        <v>0</v>
      </c>
      <c r="R119" s="55">
        <f t="shared" si="15"/>
        <v>0</v>
      </c>
      <c r="S119" s="55">
        <f t="shared" si="16"/>
        <v>0</v>
      </c>
      <c r="T119" s="55">
        <f t="shared" si="17"/>
        <v>0</v>
      </c>
      <c r="U119" s="55">
        <f t="shared" si="19"/>
        <v>0</v>
      </c>
      <c r="V119" s="55">
        <f t="shared" si="20"/>
        <v>0</v>
      </c>
      <c r="W119" s="55">
        <f t="shared" si="21"/>
        <v>0</v>
      </c>
      <c r="X119" s="55">
        <f t="shared" si="18"/>
        <v>0</v>
      </c>
      <c r="AG119" s="55"/>
    </row>
    <row r="120" spans="1:33">
      <c r="A120" s="135">
        <v>3085</v>
      </c>
      <c r="B120" s="140">
        <v>2.9</v>
      </c>
      <c r="C120" s="135">
        <v>3085</v>
      </c>
      <c r="D120" s="140">
        <v>2.83</v>
      </c>
      <c r="E120" s="135">
        <v>3081</v>
      </c>
      <c r="F120" s="140">
        <v>3.22</v>
      </c>
      <c r="G120" s="135">
        <v>3064</v>
      </c>
      <c r="H120" s="136">
        <v>1.66</v>
      </c>
      <c r="I120" s="135">
        <v>3042</v>
      </c>
      <c r="J120" s="136">
        <v>2.11</v>
      </c>
      <c r="K120" s="121">
        <v>3041</v>
      </c>
      <c r="L120" s="118">
        <v>2.21</v>
      </c>
      <c r="M120" s="121">
        <v>3028</v>
      </c>
      <c r="N120" s="118">
        <v>2.0099999999999998</v>
      </c>
      <c r="P120" s="105">
        <f>Page1.3!A47</f>
        <v>0</v>
      </c>
      <c r="Q120" s="55">
        <f t="shared" si="14"/>
        <v>0</v>
      </c>
      <c r="R120" s="55">
        <f t="shared" si="15"/>
        <v>0</v>
      </c>
      <c r="S120" s="55">
        <f t="shared" si="16"/>
        <v>0</v>
      </c>
      <c r="T120" s="55">
        <f t="shared" si="17"/>
        <v>0</v>
      </c>
      <c r="U120" s="55">
        <f t="shared" si="19"/>
        <v>0</v>
      </c>
      <c r="V120" s="55">
        <f t="shared" si="20"/>
        <v>0</v>
      </c>
      <c r="W120" s="55">
        <f t="shared" si="21"/>
        <v>0</v>
      </c>
      <c r="X120" s="55">
        <f t="shared" si="18"/>
        <v>0</v>
      </c>
      <c r="AG120" s="55"/>
    </row>
    <row r="121" spans="1:33">
      <c r="A121" s="135">
        <v>3110</v>
      </c>
      <c r="B121" s="140">
        <v>2.5499999999999998</v>
      </c>
      <c r="C121" s="135">
        <v>3110</v>
      </c>
      <c r="D121" s="140">
        <v>2.65</v>
      </c>
      <c r="E121" s="135">
        <v>3082</v>
      </c>
      <c r="F121" s="140">
        <v>3.56</v>
      </c>
      <c r="G121" s="135">
        <v>3076</v>
      </c>
      <c r="H121" s="136">
        <v>1.37</v>
      </c>
      <c r="I121" s="135">
        <v>3064</v>
      </c>
      <c r="J121" s="136">
        <v>1.66</v>
      </c>
      <c r="K121" s="121">
        <v>3042</v>
      </c>
      <c r="L121" s="118">
        <v>2.29</v>
      </c>
      <c r="M121" s="121">
        <v>3030</v>
      </c>
      <c r="N121" s="118">
        <v>4.18</v>
      </c>
      <c r="P121" s="105">
        <f>Page1.3!A48</f>
        <v>0</v>
      </c>
      <c r="Q121" s="55">
        <f t="shared" si="14"/>
        <v>0</v>
      </c>
      <c r="R121" s="55">
        <f t="shared" si="15"/>
        <v>0</v>
      </c>
      <c r="S121" s="55">
        <f t="shared" si="16"/>
        <v>0</v>
      </c>
      <c r="T121" s="55">
        <f t="shared" si="17"/>
        <v>0</v>
      </c>
      <c r="U121" s="55">
        <f t="shared" si="19"/>
        <v>0</v>
      </c>
      <c r="V121" s="55">
        <f t="shared" si="20"/>
        <v>0</v>
      </c>
      <c r="W121" s="55">
        <f t="shared" si="21"/>
        <v>0</v>
      </c>
      <c r="X121" s="55">
        <f t="shared" si="18"/>
        <v>0</v>
      </c>
      <c r="AG121" s="55"/>
    </row>
    <row r="122" spans="1:33">
      <c r="A122" s="135">
        <v>3111</v>
      </c>
      <c r="B122" s="140">
        <v>1.85</v>
      </c>
      <c r="C122" s="135">
        <v>3111</v>
      </c>
      <c r="D122" s="140">
        <v>1.75</v>
      </c>
      <c r="E122" s="135">
        <v>3085</v>
      </c>
      <c r="F122" s="140">
        <v>2.83</v>
      </c>
      <c r="G122" s="135">
        <v>3081</v>
      </c>
      <c r="H122" s="136">
        <v>2.41</v>
      </c>
      <c r="I122" s="135">
        <v>3076</v>
      </c>
      <c r="J122" s="136">
        <v>1.37</v>
      </c>
      <c r="K122" s="121">
        <v>3064</v>
      </c>
      <c r="L122" s="118">
        <v>1.81</v>
      </c>
      <c r="M122" s="121">
        <v>3040</v>
      </c>
      <c r="N122" s="118">
        <v>2.8299999999999996</v>
      </c>
      <c r="P122" s="105">
        <f>Page1.4!A19</f>
        <v>0</v>
      </c>
      <c r="Q122" s="55">
        <f t="shared" si="14"/>
        <v>0</v>
      </c>
      <c r="R122" s="55">
        <f t="shared" si="15"/>
        <v>0</v>
      </c>
      <c r="S122" s="55">
        <f t="shared" si="16"/>
        <v>0</v>
      </c>
      <c r="T122" s="55">
        <f t="shared" si="17"/>
        <v>0</v>
      </c>
      <c r="U122" s="55">
        <f t="shared" si="19"/>
        <v>0</v>
      </c>
      <c r="V122" s="55">
        <f t="shared" si="20"/>
        <v>0</v>
      </c>
      <c r="W122" s="55">
        <f t="shared" si="21"/>
        <v>0</v>
      </c>
      <c r="X122" s="55">
        <f t="shared" si="18"/>
        <v>0</v>
      </c>
      <c r="AG122" s="55"/>
    </row>
    <row r="123" spans="1:33">
      <c r="A123" s="135">
        <v>3113</v>
      </c>
      <c r="B123" s="140">
        <v>1.24</v>
      </c>
      <c r="C123" s="135">
        <v>3113</v>
      </c>
      <c r="D123" s="140">
        <v>1.17</v>
      </c>
      <c r="E123" s="135">
        <v>3110</v>
      </c>
      <c r="F123" s="140">
        <v>2.86</v>
      </c>
      <c r="G123" s="135">
        <v>3082</v>
      </c>
      <c r="H123" s="136">
        <v>2.92</v>
      </c>
      <c r="I123" s="135">
        <v>3081</v>
      </c>
      <c r="J123" s="136">
        <v>2.41</v>
      </c>
      <c r="K123" s="121">
        <v>3076</v>
      </c>
      <c r="L123" s="118">
        <v>1.34</v>
      </c>
      <c r="M123" s="121">
        <v>3041</v>
      </c>
      <c r="N123" s="118">
        <v>2.6199999999999997</v>
      </c>
      <c r="P123" s="105">
        <f>Page1.4!A20</f>
        <v>0</v>
      </c>
      <c r="Q123" s="55">
        <f t="shared" si="14"/>
        <v>0</v>
      </c>
      <c r="R123" s="55">
        <f t="shared" si="15"/>
        <v>0</v>
      </c>
      <c r="S123" s="55">
        <f t="shared" si="16"/>
        <v>0</v>
      </c>
      <c r="T123" s="55">
        <f t="shared" si="17"/>
        <v>0</v>
      </c>
      <c r="U123" s="55">
        <f t="shared" si="19"/>
        <v>0</v>
      </c>
      <c r="V123" s="55">
        <f t="shared" si="20"/>
        <v>0</v>
      </c>
      <c r="W123" s="55">
        <f t="shared" si="21"/>
        <v>0</v>
      </c>
      <c r="X123" s="55">
        <f t="shared" si="18"/>
        <v>0</v>
      </c>
      <c r="AG123" s="55"/>
    </row>
    <row r="124" spans="1:33">
      <c r="A124" s="135">
        <v>3114</v>
      </c>
      <c r="B124" s="140">
        <v>1.86</v>
      </c>
      <c r="C124" s="135">
        <v>3114</v>
      </c>
      <c r="D124" s="140">
        <v>1.84</v>
      </c>
      <c r="E124" s="135">
        <v>3111</v>
      </c>
      <c r="F124" s="140">
        <v>2.0299999999999998</v>
      </c>
      <c r="G124" s="135">
        <v>3085</v>
      </c>
      <c r="H124" s="136">
        <v>1.93</v>
      </c>
      <c r="I124" s="135">
        <v>3082</v>
      </c>
      <c r="J124" s="136">
        <v>2.92</v>
      </c>
      <c r="K124" s="121">
        <v>3081</v>
      </c>
      <c r="L124" s="118">
        <v>2.59</v>
      </c>
      <c r="M124" s="121">
        <v>3042</v>
      </c>
      <c r="N124" s="118">
        <v>2.7899999999999996</v>
      </c>
      <c r="P124" s="105">
        <f>Page1.4!A21</f>
        <v>0</v>
      </c>
      <c r="Q124" s="55">
        <f t="shared" si="14"/>
        <v>0</v>
      </c>
      <c r="R124" s="55">
        <f t="shared" si="15"/>
        <v>0</v>
      </c>
      <c r="S124" s="55">
        <f t="shared" si="16"/>
        <v>0</v>
      </c>
      <c r="T124" s="55">
        <f t="shared" si="17"/>
        <v>0</v>
      </c>
      <c r="U124" s="55">
        <f t="shared" si="19"/>
        <v>0</v>
      </c>
      <c r="V124" s="55">
        <f t="shared" si="20"/>
        <v>0</v>
      </c>
      <c r="W124" s="55">
        <f t="shared" si="21"/>
        <v>0</v>
      </c>
      <c r="X124" s="55">
        <f t="shared" si="18"/>
        <v>0</v>
      </c>
      <c r="AG124" s="55"/>
    </row>
    <row r="125" spans="1:33">
      <c r="A125" s="135">
        <v>3118</v>
      </c>
      <c r="B125" s="140">
        <v>1.06</v>
      </c>
      <c r="C125" s="135">
        <v>3118</v>
      </c>
      <c r="D125" s="140">
        <v>1.05</v>
      </c>
      <c r="E125" s="135">
        <v>3113</v>
      </c>
      <c r="F125" s="140">
        <v>1.1299999999999999</v>
      </c>
      <c r="G125" s="135">
        <v>3110</v>
      </c>
      <c r="H125" s="136">
        <v>2.31</v>
      </c>
      <c r="I125" s="135">
        <v>3085</v>
      </c>
      <c r="J125" s="136">
        <v>1.93</v>
      </c>
      <c r="K125" s="121">
        <v>3082</v>
      </c>
      <c r="L125" s="118">
        <v>3.4</v>
      </c>
      <c r="M125" s="121">
        <v>3064</v>
      </c>
      <c r="N125" s="118">
        <v>2.2699999999999996</v>
      </c>
      <c r="P125" s="105">
        <f>Page1.4!A22</f>
        <v>0</v>
      </c>
      <c r="Q125" s="55">
        <f t="shared" si="14"/>
        <v>0</v>
      </c>
      <c r="R125" s="55">
        <f t="shared" si="15"/>
        <v>0</v>
      </c>
      <c r="S125" s="55">
        <f t="shared" si="16"/>
        <v>0</v>
      </c>
      <c r="T125" s="55">
        <f t="shared" si="17"/>
        <v>0</v>
      </c>
      <c r="U125" s="55">
        <f t="shared" si="19"/>
        <v>0</v>
      </c>
      <c r="V125" s="55">
        <f t="shared" si="20"/>
        <v>0</v>
      </c>
      <c r="W125" s="55">
        <f t="shared" si="21"/>
        <v>0</v>
      </c>
      <c r="X125" s="55">
        <f t="shared" si="18"/>
        <v>0</v>
      </c>
      <c r="AG125" s="55"/>
    </row>
    <row r="126" spans="1:33">
      <c r="A126" s="135">
        <v>3122</v>
      </c>
      <c r="B126" s="140">
        <v>1.27</v>
      </c>
      <c r="C126" s="135">
        <v>3122</v>
      </c>
      <c r="D126" s="140">
        <v>1.36</v>
      </c>
      <c r="E126" s="135">
        <v>3114</v>
      </c>
      <c r="F126" s="140">
        <v>1.93</v>
      </c>
      <c r="G126" s="135">
        <v>3111</v>
      </c>
      <c r="H126" s="136">
        <v>2.0499999999999998</v>
      </c>
      <c r="I126" s="135">
        <v>3110</v>
      </c>
      <c r="J126" s="136">
        <v>2.31</v>
      </c>
      <c r="K126" s="121">
        <v>3085</v>
      </c>
      <c r="L126" s="118">
        <v>1.93</v>
      </c>
      <c r="M126" s="121">
        <v>3076</v>
      </c>
      <c r="N126" s="118">
        <v>1.58</v>
      </c>
      <c r="P126" s="105">
        <f>Page1.4!A23</f>
        <v>0</v>
      </c>
      <c r="Q126" s="55">
        <f t="shared" si="14"/>
        <v>0</v>
      </c>
      <c r="R126" s="55">
        <f t="shared" si="15"/>
        <v>0</v>
      </c>
      <c r="S126" s="55">
        <f t="shared" si="16"/>
        <v>0</v>
      </c>
      <c r="T126" s="55">
        <f t="shared" si="17"/>
        <v>0</v>
      </c>
      <c r="U126" s="55">
        <f t="shared" si="19"/>
        <v>0</v>
      </c>
      <c r="V126" s="55">
        <f t="shared" si="20"/>
        <v>0</v>
      </c>
      <c r="W126" s="55">
        <f t="shared" si="21"/>
        <v>0</v>
      </c>
      <c r="X126" s="55">
        <f t="shared" si="18"/>
        <v>0</v>
      </c>
      <c r="AG126" s="55"/>
    </row>
    <row r="127" spans="1:33">
      <c r="A127" s="135">
        <v>3126</v>
      </c>
      <c r="B127" s="140">
        <v>1.08</v>
      </c>
      <c r="C127" s="135">
        <v>3126</v>
      </c>
      <c r="D127" s="140">
        <v>0.98</v>
      </c>
      <c r="E127" s="135">
        <v>3118</v>
      </c>
      <c r="F127" s="140">
        <v>1.17</v>
      </c>
      <c r="G127" s="135">
        <v>3113</v>
      </c>
      <c r="H127" s="136">
        <v>1.01</v>
      </c>
      <c r="I127" s="135">
        <v>3111</v>
      </c>
      <c r="J127" s="136">
        <v>2.0499999999999998</v>
      </c>
      <c r="K127" s="121">
        <v>3110</v>
      </c>
      <c r="L127" s="118">
        <v>2.6</v>
      </c>
      <c r="M127" s="121">
        <v>3081</v>
      </c>
      <c r="N127" s="118">
        <v>3.0599999999999996</v>
      </c>
      <c r="P127" s="105">
        <f>Page1.4!A24</f>
        <v>0</v>
      </c>
      <c r="Q127" s="55">
        <f t="shared" si="14"/>
        <v>0</v>
      </c>
      <c r="R127" s="55">
        <f t="shared" si="15"/>
        <v>0</v>
      </c>
      <c r="S127" s="55">
        <f t="shared" si="16"/>
        <v>0</v>
      </c>
      <c r="T127" s="55">
        <f t="shared" si="17"/>
        <v>0</v>
      </c>
      <c r="U127" s="55">
        <f t="shared" si="19"/>
        <v>0</v>
      </c>
      <c r="V127" s="55">
        <f t="shared" si="20"/>
        <v>0</v>
      </c>
      <c r="W127" s="55">
        <f t="shared" si="21"/>
        <v>0</v>
      </c>
      <c r="X127" s="55">
        <f t="shared" si="18"/>
        <v>0</v>
      </c>
      <c r="AG127" s="55"/>
    </row>
    <row r="128" spans="1:33">
      <c r="A128" s="135">
        <v>3131</v>
      </c>
      <c r="B128" s="140">
        <v>1.1499999999999999</v>
      </c>
      <c r="C128" s="135">
        <v>3131</v>
      </c>
      <c r="D128" s="140">
        <v>1.1499999999999999</v>
      </c>
      <c r="E128" s="135">
        <v>3122</v>
      </c>
      <c r="F128" s="140">
        <v>1.46</v>
      </c>
      <c r="G128" s="135">
        <v>3114</v>
      </c>
      <c r="H128" s="136">
        <v>1.37</v>
      </c>
      <c r="I128" s="135">
        <v>3113</v>
      </c>
      <c r="J128" s="136">
        <v>1.01</v>
      </c>
      <c r="K128" s="121">
        <v>3111</v>
      </c>
      <c r="L128" s="118">
        <v>2.34</v>
      </c>
      <c r="M128" s="121">
        <v>3082</v>
      </c>
      <c r="N128" s="118">
        <v>3.71</v>
      </c>
      <c r="P128" s="105">
        <f>Page1.4!A25</f>
        <v>0</v>
      </c>
      <c r="Q128" s="55">
        <f t="shared" si="14"/>
        <v>0</v>
      </c>
      <c r="R128" s="55">
        <f t="shared" si="15"/>
        <v>0</v>
      </c>
      <c r="S128" s="55">
        <f t="shared" si="16"/>
        <v>0</v>
      </c>
      <c r="T128" s="55">
        <f t="shared" si="17"/>
        <v>0</v>
      </c>
      <c r="U128" s="55">
        <f t="shared" si="19"/>
        <v>0</v>
      </c>
      <c r="V128" s="55">
        <f t="shared" si="20"/>
        <v>0</v>
      </c>
      <c r="W128" s="55">
        <f t="shared" si="21"/>
        <v>0</v>
      </c>
      <c r="X128" s="55">
        <f t="shared" si="18"/>
        <v>0</v>
      </c>
      <c r="AG128" s="55"/>
    </row>
    <row r="129" spans="1:33">
      <c r="A129" s="135">
        <v>3132</v>
      </c>
      <c r="B129" s="140">
        <v>1.91</v>
      </c>
      <c r="C129" s="135">
        <v>3132</v>
      </c>
      <c r="D129" s="140">
        <v>1.9</v>
      </c>
      <c r="E129" s="135">
        <v>3126</v>
      </c>
      <c r="F129" s="140">
        <v>1.06</v>
      </c>
      <c r="G129" s="135">
        <v>3118</v>
      </c>
      <c r="H129" s="136">
        <v>0.95</v>
      </c>
      <c r="I129" s="135">
        <v>3114</v>
      </c>
      <c r="J129" s="136">
        <v>1.37</v>
      </c>
      <c r="K129" s="121">
        <v>3113</v>
      </c>
      <c r="L129" s="118">
        <v>1.02</v>
      </c>
      <c r="M129" s="121">
        <v>3085</v>
      </c>
      <c r="N129" s="118">
        <v>2.23</v>
      </c>
      <c r="P129" s="105">
        <f>Page1.4!A26</f>
        <v>0</v>
      </c>
      <c r="Q129" s="55">
        <f t="shared" si="14"/>
        <v>0</v>
      </c>
      <c r="R129" s="55">
        <f t="shared" si="15"/>
        <v>0</v>
      </c>
      <c r="S129" s="55">
        <f t="shared" si="16"/>
        <v>0</v>
      </c>
      <c r="T129" s="55">
        <f t="shared" si="17"/>
        <v>0</v>
      </c>
      <c r="U129" s="55">
        <f t="shared" si="19"/>
        <v>0</v>
      </c>
      <c r="V129" s="55">
        <f t="shared" si="20"/>
        <v>0</v>
      </c>
      <c r="W129" s="55">
        <f t="shared" si="21"/>
        <v>0</v>
      </c>
      <c r="X129" s="55">
        <f t="shared" si="18"/>
        <v>0</v>
      </c>
      <c r="AG129" s="55"/>
    </row>
    <row r="130" spans="1:33">
      <c r="A130" s="135">
        <v>3145</v>
      </c>
      <c r="B130" s="140">
        <v>1.26</v>
      </c>
      <c r="C130" s="135">
        <v>3145</v>
      </c>
      <c r="D130" s="140">
        <v>1.23</v>
      </c>
      <c r="E130" s="135">
        <v>3131</v>
      </c>
      <c r="F130" s="140">
        <v>1.19</v>
      </c>
      <c r="G130" s="135">
        <v>3122</v>
      </c>
      <c r="H130" s="136">
        <v>1.18</v>
      </c>
      <c r="I130" s="135">
        <v>3118</v>
      </c>
      <c r="J130" s="136">
        <v>0.95</v>
      </c>
      <c r="K130" s="121">
        <v>3114</v>
      </c>
      <c r="L130" s="118">
        <v>1.31</v>
      </c>
      <c r="M130" s="121">
        <v>3110</v>
      </c>
      <c r="N130" s="118">
        <v>3.21</v>
      </c>
      <c r="P130" s="105">
        <f>Page1.4!A27</f>
        <v>0</v>
      </c>
      <c r="Q130" s="55">
        <f t="shared" si="14"/>
        <v>0</v>
      </c>
      <c r="R130" s="55">
        <f t="shared" si="15"/>
        <v>0</v>
      </c>
      <c r="S130" s="55">
        <f t="shared" si="16"/>
        <v>0</v>
      </c>
      <c r="T130" s="55">
        <f t="shared" si="17"/>
        <v>0</v>
      </c>
      <c r="U130" s="55">
        <f t="shared" ref="U130:U161" si="22">SUMIF($I$2:$I$600,P130,$J$2:$J$600)</f>
        <v>0</v>
      </c>
      <c r="V130" s="55">
        <f t="shared" ref="V130:V161" si="23">SUMIF($K$2:$K$600,P130,$L$2:$L$600)</f>
        <v>0</v>
      </c>
      <c r="W130" s="55">
        <f t="shared" ref="W130:W161" si="24">SUMIF($M$2:$M$600,P130,$N$2:$N$600)</f>
        <v>0</v>
      </c>
      <c r="X130" s="55">
        <f t="shared" si="18"/>
        <v>0</v>
      </c>
      <c r="AG130" s="55"/>
    </row>
    <row r="131" spans="1:33">
      <c r="A131" s="135">
        <v>3146</v>
      </c>
      <c r="B131" s="140">
        <v>1.26</v>
      </c>
      <c r="C131" s="135">
        <v>3146</v>
      </c>
      <c r="D131" s="140">
        <v>1.2</v>
      </c>
      <c r="E131" s="135">
        <v>3132</v>
      </c>
      <c r="F131" s="140">
        <v>1.97</v>
      </c>
      <c r="G131" s="135">
        <v>3126</v>
      </c>
      <c r="H131" s="136">
        <v>0.82</v>
      </c>
      <c r="I131" s="135">
        <v>3122</v>
      </c>
      <c r="J131" s="136">
        <v>1.18</v>
      </c>
      <c r="K131" s="121">
        <v>3118</v>
      </c>
      <c r="L131" s="118">
        <v>1.01</v>
      </c>
      <c r="M131" s="121">
        <v>3111</v>
      </c>
      <c r="N131" s="118">
        <v>2.9899999999999998</v>
      </c>
      <c r="P131" s="105">
        <f>Page1.4!A28</f>
        <v>0</v>
      </c>
      <c r="Q131" s="55">
        <f t="shared" ref="Q131:Q194" si="25">SUMIF($A$2:$A$600,P131,$B$2:$B$600)</f>
        <v>0</v>
      </c>
      <c r="R131" s="55">
        <f t="shared" ref="R131:R194" si="26">SUMIF($C$2:$C$600,P131,$D$2:$D$600)</f>
        <v>0</v>
      </c>
      <c r="S131" s="55">
        <f t="shared" ref="S131:S194" si="27">SUMIF($E$2:$E$600,P131,$F$2:$F$600)</f>
        <v>0</v>
      </c>
      <c r="T131" s="55">
        <f t="shared" ref="T131:T194" si="28">SUMIF($G$2:$G$600,P131,$H$2:$H$600)</f>
        <v>0</v>
      </c>
      <c r="U131" s="55">
        <f t="shared" si="22"/>
        <v>0</v>
      </c>
      <c r="V131" s="55">
        <f t="shared" si="23"/>
        <v>0</v>
      </c>
      <c r="W131" s="55">
        <f t="shared" si="24"/>
        <v>0</v>
      </c>
      <c r="X131" s="55">
        <f t="shared" ref="X131:X194" si="29">IF($Y$4=2024,Q131,IF($Y$4=2023,R131,IF(Y$4=2022,S131,IF($Y$4=2021,T131,IF($Y$4=2020,U131,IF($Y$4=2019,V131,IF($Y$4=2018,W131,0)))))))</f>
        <v>0</v>
      </c>
      <c r="AG131" s="55"/>
    </row>
    <row r="132" spans="1:33">
      <c r="A132" s="135">
        <v>3169</v>
      </c>
      <c r="B132" s="140">
        <v>1.64</v>
      </c>
      <c r="C132" s="135">
        <v>3169</v>
      </c>
      <c r="D132" s="140">
        <v>1.71</v>
      </c>
      <c r="E132" s="135">
        <v>3145</v>
      </c>
      <c r="F132" s="140">
        <v>1.36</v>
      </c>
      <c r="G132" s="135">
        <v>3131</v>
      </c>
      <c r="H132" s="136">
        <v>0.96</v>
      </c>
      <c r="I132" s="135">
        <v>3126</v>
      </c>
      <c r="J132" s="136">
        <v>0.82</v>
      </c>
      <c r="K132" s="121">
        <v>3122</v>
      </c>
      <c r="L132" s="118">
        <v>1.24</v>
      </c>
      <c r="M132" s="121">
        <v>3113</v>
      </c>
      <c r="N132" s="118">
        <v>1.21</v>
      </c>
      <c r="P132" s="105">
        <f>Page1.4!A29</f>
        <v>0</v>
      </c>
      <c r="Q132" s="55">
        <f t="shared" si="25"/>
        <v>0</v>
      </c>
      <c r="R132" s="55">
        <f t="shared" si="26"/>
        <v>0</v>
      </c>
      <c r="S132" s="55">
        <f t="shared" si="27"/>
        <v>0</v>
      </c>
      <c r="T132" s="55">
        <f t="shared" si="28"/>
        <v>0</v>
      </c>
      <c r="U132" s="55">
        <f t="shared" si="22"/>
        <v>0</v>
      </c>
      <c r="V132" s="55">
        <f t="shared" si="23"/>
        <v>0</v>
      </c>
      <c r="W132" s="55">
        <f t="shared" si="24"/>
        <v>0</v>
      </c>
      <c r="X132" s="55">
        <f t="shared" si="29"/>
        <v>0</v>
      </c>
      <c r="AG132" s="55"/>
    </row>
    <row r="133" spans="1:33">
      <c r="A133" s="135">
        <v>3179</v>
      </c>
      <c r="B133" s="140">
        <v>1.06</v>
      </c>
      <c r="C133" s="135">
        <v>3179</v>
      </c>
      <c r="D133" s="140">
        <v>1.06</v>
      </c>
      <c r="E133" s="135">
        <v>3146</v>
      </c>
      <c r="F133" s="140">
        <v>1.32</v>
      </c>
      <c r="G133" s="135">
        <v>3132</v>
      </c>
      <c r="H133" s="136">
        <v>1.66</v>
      </c>
      <c r="I133" s="135">
        <v>3131</v>
      </c>
      <c r="J133" s="136">
        <v>0.96</v>
      </c>
      <c r="K133" s="121">
        <v>3126</v>
      </c>
      <c r="L133" s="118">
        <v>0.88</v>
      </c>
      <c r="M133" s="121">
        <v>3114</v>
      </c>
      <c r="N133" s="118">
        <v>1.48</v>
      </c>
      <c r="P133" s="105">
        <f>Page1.4!A30</f>
        <v>0</v>
      </c>
      <c r="Q133" s="55">
        <f t="shared" si="25"/>
        <v>0</v>
      </c>
      <c r="R133" s="55">
        <f t="shared" si="26"/>
        <v>0</v>
      </c>
      <c r="S133" s="55">
        <f t="shared" si="27"/>
        <v>0</v>
      </c>
      <c r="T133" s="55">
        <f t="shared" si="28"/>
        <v>0</v>
      </c>
      <c r="U133" s="55">
        <f t="shared" si="22"/>
        <v>0</v>
      </c>
      <c r="V133" s="55">
        <f t="shared" si="23"/>
        <v>0</v>
      </c>
      <c r="W133" s="55">
        <f t="shared" si="24"/>
        <v>0</v>
      </c>
      <c r="X133" s="55">
        <f t="shared" si="29"/>
        <v>0</v>
      </c>
      <c r="AG133" s="55"/>
    </row>
    <row r="134" spans="1:33">
      <c r="A134" s="135">
        <v>3180</v>
      </c>
      <c r="B134" s="140">
        <v>1.76</v>
      </c>
      <c r="C134" s="135">
        <v>3180</v>
      </c>
      <c r="D134" s="140">
        <v>1.56</v>
      </c>
      <c r="E134" s="135">
        <v>3169</v>
      </c>
      <c r="F134" s="140">
        <v>1.95</v>
      </c>
      <c r="G134" s="135">
        <v>3145</v>
      </c>
      <c r="H134" s="136">
        <v>0.97</v>
      </c>
      <c r="I134" s="135">
        <v>3132</v>
      </c>
      <c r="J134" s="136">
        <v>1.66</v>
      </c>
      <c r="K134" s="121">
        <v>3131</v>
      </c>
      <c r="L134" s="118">
        <v>0.99</v>
      </c>
      <c r="M134" s="121">
        <v>3118</v>
      </c>
      <c r="N134" s="118">
        <v>1.17</v>
      </c>
      <c r="P134" s="105">
        <f>Page1.4!A31</f>
        <v>0</v>
      </c>
      <c r="Q134" s="55">
        <f t="shared" si="25"/>
        <v>0</v>
      </c>
      <c r="R134" s="55">
        <f t="shared" si="26"/>
        <v>0</v>
      </c>
      <c r="S134" s="55">
        <f t="shared" si="27"/>
        <v>0</v>
      </c>
      <c r="T134" s="55">
        <f t="shared" si="28"/>
        <v>0</v>
      </c>
      <c r="U134" s="55">
        <f t="shared" si="22"/>
        <v>0</v>
      </c>
      <c r="V134" s="55">
        <f t="shared" si="23"/>
        <v>0</v>
      </c>
      <c r="W134" s="55">
        <f t="shared" si="24"/>
        <v>0</v>
      </c>
      <c r="X134" s="55">
        <f t="shared" si="29"/>
        <v>0</v>
      </c>
      <c r="AG134" s="55"/>
    </row>
    <row r="135" spans="1:33">
      <c r="A135" s="135">
        <v>3188</v>
      </c>
      <c r="B135" s="140">
        <v>1.33</v>
      </c>
      <c r="C135" s="135">
        <v>3188</v>
      </c>
      <c r="D135" s="140">
        <v>1.34</v>
      </c>
      <c r="E135" s="135">
        <v>3179</v>
      </c>
      <c r="F135" s="140">
        <v>1.19</v>
      </c>
      <c r="G135" s="135">
        <v>3146</v>
      </c>
      <c r="H135" s="136">
        <v>1</v>
      </c>
      <c r="I135" s="135">
        <v>3145</v>
      </c>
      <c r="J135" s="136">
        <v>0.97</v>
      </c>
      <c r="K135" s="121">
        <v>3132</v>
      </c>
      <c r="L135" s="118">
        <v>1.8</v>
      </c>
      <c r="M135" s="121">
        <v>3122</v>
      </c>
      <c r="N135" s="118">
        <v>1.1300000000000001</v>
      </c>
      <c r="P135" s="105">
        <f>Page1.4!A32</f>
        <v>0</v>
      </c>
      <c r="Q135" s="55">
        <f t="shared" si="25"/>
        <v>0</v>
      </c>
      <c r="R135" s="55">
        <f t="shared" si="26"/>
        <v>0</v>
      </c>
      <c r="S135" s="55">
        <f t="shared" si="27"/>
        <v>0</v>
      </c>
      <c r="T135" s="55">
        <f t="shared" si="28"/>
        <v>0</v>
      </c>
      <c r="U135" s="55">
        <f t="shared" si="22"/>
        <v>0</v>
      </c>
      <c r="V135" s="55">
        <f t="shared" si="23"/>
        <v>0</v>
      </c>
      <c r="W135" s="55">
        <f t="shared" si="24"/>
        <v>0</v>
      </c>
      <c r="X135" s="55">
        <f t="shared" si="29"/>
        <v>0</v>
      </c>
      <c r="AG135" s="55"/>
    </row>
    <row r="136" spans="1:33">
      <c r="A136" s="135">
        <v>3220</v>
      </c>
      <c r="B136" s="140">
        <v>1.33</v>
      </c>
      <c r="C136" s="135">
        <v>3220</v>
      </c>
      <c r="D136" s="140">
        <v>1.3</v>
      </c>
      <c r="E136" s="135">
        <v>3180</v>
      </c>
      <c r="F136" s="140">
        <v>1.6</v>
      </c>
      <c r="G136" s="135">
        <v>3169</v>
      </c>
      <c r="H136" s="136">
        <v>1.32</v>
      </c>
      <c r="I136" s="135">
        <v>3146</v>
      </c>
      <c r="J136" s="136">
        <v>1</v>
      </c>
      <c r="K136" s="121">
        <v>3145</v>
      </c>
      <c r="L136" s="118">
        <v>0.97</v>
      </c>
      <c r="M136" s="121">
        <v>3126</v>
      </c>
      <c r="N136" s="118">
        <v>1.06</v>
      </c>
      <c r="P136" s="105">
        <f>Page1.4!A33</f>
        <v>0</v>
      </c>
      <c r="Q136" s="55">
        <f t="shared" si="25"/>
        <v>0</v>
      </c>
      <c r="R136" s="55">
        <f t="shared" si="26"/>
        <v>0</v>
      </c>
      <c r="S136" s="55">
        <f t="shared" si="27"/>
        <v>0</v>
      </c>
      <c r="T136" s="55">
        <f t="shared" si="28"/>
        <v>0</v>
      </c>
      <c r="U136" s="55">
        <f t="shared" si="22"/>
        <v>0</v>
      </c>
      <c r="V136" s="55">
        <f t="shared" si="23"/>
        <v>0</v>
      </c>
      <c r="W136" s="55">
        <f t="shared" si="24"/>
        <v>0</v>
      </c>
      <c r="X136" s="55">
        <f t="shared" si="29"/>
        <v>0</v>
      </c>
      <c r="AG136" s="55"/>
    </row>
    <row r="137" spans="1:33">
      <c r="A137" s="135">
        <v>3224</v>
      </c>
      <c r="B137" s="140">
        <v>2.4700000000000002</v>
      </c>
      <c r="C137" s="135">
        <v>3224</v>
      </c>
      <c r="D137" s="140">
        <v>2.36</v>
      </c>
      <c r="E137" s="135">
        <v>3188</v>
      </c>
      <c r="F137" s="140">
        <v>1.5</v>
      </c>
      <c r="G137" s="135">
        <v>3179</v>
      </c>
      <c r="H137" s="136">
        <v>0.98</v>
      </c>
      <c r="I137" s="135">
        <v>3169</v>
      </c>
      <c r="J137" s="136">
        <v>1.32</v>
      </c>
      <c r="K137" s="121">
        <v>3146</v>
      </c>
      <c r="L137" s="118">
        <v>0.88</v>
      </c>
      <c r="M137" s="121">
        <v>3131</v>
      </c>
      <c r="N137" s="118">
        <v>1.1000000000000001</v>
      </c>
      <c r="P137" s="105">
        <f>Page1.4!A34</f>
        <v>0</v>
      </c>
      <c r="Q137" s="55">
        <f t="shared" si="25"/>
        <v>0</v>
      </c>
      <c r="R137" s="55">
        <f t="shared" si="26"/>
        <v>0</v>
      </c>
      <c r="S137" s="55">
        <f t="shared" si="27"/>
        <v>0</v>
      </c>
      <c r="T137" s="55">
        <f t="shared" si="28"/>
        <v>0</v>
      </c>
      <c r="U137" s="55">
        <f t="shared" si="22"/>
        <v>0</v>
      </c>
      <c r="V137" s="55">
        <f t="shared" si="23"/>
        <v>0</v>
      </c>
      <c r="W137" s="55">
        <f t="shared" si="24"/>
        <v>0</v>
      </c>
      <c r="X137" s="55">
        <f t="shared" si="29"/>
        <v>0</v>
      </c>
      <c r="AG137" s="55"/>
    </row>
    <row r="138" spans="1:33">
      <c r="A138" s="135">
        <v>3227</v>
      </c>
      <c r="B138" s="140">
        <v>1.7</v>
      </c>
      <c r="C138" s="135">
        <v>3227</v>
      </c>
      <c r="D138" s="140">
        <v>1.57</v>
      </c>
      <c r="E138" s="135">
        <v>3220</v>
      </c>
      <c r="F138" s="140">
        <v>1.33</v>
      </c>
      <c r="G138" s="135">
        <v>3180</v>
      </c>
      <c r="H138" s="136">
        <v>1.21</v>
      </c>
      <c r="I138" s="135">
        <v>3179</v>
      </c>
      <c r="J138" s="136">
        <v>0.98</v>
      </c>
      <c r="K138" s="121">
        <v>3169</v>
      </c>
      <c r="L138" s="118">
        <v>1.32</v>
      </c>
      <c r="M138" s="121">
        <v>3132</v>
      </c>
      <c r="N138" s="118">
        <v>2.1399999999999997</v>
      </c>
      <c r="P138" s="105">
        <f>Page1.4!A35</f>
        <v>0</v>
      </c>
      <c r="Q138" s="55">
        <f t="shared" si="25"/>
        <v>0</v>
      </c>
      <c r="R138" s="55">
        <f t="shared" si="26"/>
        <v>0</v>
      </c>
      <c r="S138" s="55">
        <f t="shared" si="27"/>
        <v>0</v>
      </c>
      <c r="T138" s="55">
        <f t="shared" si="28"/>
        <v>0</v>
      </c>
      <c r="U138" s="55">
        <f t="shared" si="22"/>
        <v>0</v>
      </c>
      <c r="V138" s="55">
        <f t="shared" si="23"/>
        <v>0</v>
      </c>
      <c r="W138" s="55">
        <f t="shared" si="24"/>
        <v>0</v>
      </c>
      <c r="X138" s="55">
        <f t="shared" si="29"/>
        <v>0</v>
      </c>
      <c r="AG138" s="55"/>
    </row>
    <row r="139" spans="1:33">
      <c r="A139" s="135">
        <v>3241</v>
      </c>
      <c r="B139" s="140">
        <v>1.74</v>
      </c>
      <c r="C139" s="135">
        <v>3241</v>
      </c>
      <c r="D139" s="140">
        <v>1.66</v>
      </c>
      <c r="E139" s="135">
        <v>3224</v>
      </c>
      <c r="F139" s="140">
        <v>2.2799999999999998</v>
      </c>
      <c r="G139" s="135">
        <v>3188</v>
      </c>
      <c r="H139" s="136">
        <v>1.29</v>
      </c>
      <c r="I139" s="135">
        <v>3180</v>
      </c>
      <c r="J139" s="136">
        <v>1.21</v>
      </c>
      <c r="K139" s="121">
        <v>3179</v>
      </c>
      <c r="L139" s="118">
        <v>1.1399999999999999</v>
      </c>
      <c r="M139" s="121">
        <v>3145</v>
      </c>
      <c r="N139" s="118">
        <v>1.18</v>
      </c>
      <c r="P139" s="105">
        <f>Page1.4!A36</f>
        <v>0</v>
      </c>
      <c r="Q139" s="55">
        <f t="shared" si="25"/>
        <v>0</v>
      </c>
      <c r="R139" s="55">
        <f t="shared" si="26"/>
        <v>0</v>
      </c>
      <c r="S139" s="55">
        <f t="shared" si="27"/>
        <v>0</v>
      </c>
      <c r="T139" s="55">
        <f t="shared" si="28"/>
        <v>0</v>
      </c>
      <c r="U139" s="55">
        <f t="shared" si="22"/>
        <v>0</v>
      </c>
      <c r="V139" s="55">
        <f t="shared" si="23"/>
        <v>0</v>
      </c>
      <c r="W139" s="55">
        <f t="shared" si="24"/>
        <v>0</v>
      </c>
      <c r="X139" s="55">
        <f t="shared" si="29"/>
        <v>0</v>
      </c>
      <c r="AG139" s="55"/>
    </row>
    <row r="140" spans="1:33">
      <c r="A140" s="135">
        <v>3255</v>
      </c>
      <c r="B140" s="140">
        <v>1.93</v>
      </c>
      <c r="C140" s="135">
        <v>3255</v>
      </c>
      <c r="D140" s="140">
        <v>1.74</v>
      </c>
      <c r="E140" s="135">
        <v>3227</v>
      </c>
      <c r="F140" s="140">
        <v>1.59</v>
      </c>
      <c r="G140" s="135">
        <v>3220</v>
      </c>
      <c r="H140" s="136">
        <v>1.04</v>
      </c>
      <c r="I140" s="135">
        <v>3188</v>
      </c>
      <c r="J140" s="136">
        <v>1.29</v>
      </c>
      <c r="K140" s="121">
        <v>3180</v>
      </c>
      <c r="L140" s="118">
        <v>1.33</v>
      </c>
      <c r="M140" s="121">
        <v>3146</v>
      </c>
      <c r="N140" s="118">
        <v>1.01</v>
      </c>
      <c r="P140" s="105">
        <f>Page1.4!A37</f>
        <v>0</v>
      </c>
      <c r="Q140" s="55">
        <f t="shared" si="25"/>
        <v>0</v>
      </c>
      <c r="R140" s="55">
        <f t="shared" si="26"/>
        <v>0</v>
      </c>
      <c r="S140" s="55">
        <f t="shared" si="27"/>
        <v>0</v>
      </c>
      <c r="T140" s="55">
        <f t="shared" si="28"/>
        <v>0</v>
      </c>
      <c r="U140" s="55">
        <f t="shared" si="22"/>
        <v>0</v>
      </c>
      <c r="V140" s="55">
        <f t="shared" si="23"/>
        <v>0</v>
      </c>
      <c r="W140" s="55">
        <f t="shared" si="24"/>
        <v>0</v>
      </c>
      <c r="X140" s="55">
        <f t="shared" si="29"/>
        <v>0</v>
      </c>
      <c r="AG140" s="55"/>
    </row>
    <row r="141" spans="1:33">
      <c r="A141" s="135">
        <v>3257</v>
      </c>
      <c r="B141" s="140">
        <v>1.74</v>
      </c>
      <c r="C141" s="135">
        <v>3257</v>
      </c>
      <c r="D141" s="140">
        <v>1.94</v>
      </c>
      <c r="E141" s="135">
        <v>3240</v>
      </c>
      <c r="F141" s="140">
        <v>2.16</v>
      </c>
      <c r="G141" s="135">
        <v>3224</v>
      </c>
      <c r="H141" s="136">
        <v>1.66</v>
      </c>
      <c r="I141" s="135">
        <v>3220</v>
      </c>
      <c r="J141" s="136">
        <v>1.04</v>
      </c>
      <c r="K141" s="121">
        <v>3188</v>
      </c>
      <c r="L141" s="118">
        <v>1.45</v>
      </c>
      <c r="M141" s="121">
        <v>3169</v>
      </c>
      <c r="N141" s="118">
        <v>1.64</v>
      </c>
      <c r="P141" s="105">
        <f>Page1.4!A38</f>
        <v>0</v>
      </c>
      <c r="Q141" s="55">
        <f t="shared" si="25"/>
        <v>0</v>
      </c>
      <c r="R141" s="55">
        <f t="shared" si="26"/>
        <v>0</v>
      </c>
      <c r="S141" s="55">
        <f t="shared" si="27"/>
        <v>0</v>
      </c>
      <c r="T141" s="55">
        <f t="shared" si="28"/>
        <v>0</v>
      </c>
      <c r="U141" s="55">
        <f t="shared" si="22"/>
        <v>0</v>
      </c>
      <c r="V141" s="55">
        <f t="shared" si="23"/>
        <v>0</v>
      </c>
      <c r="W141" s="55">
        <f t="shared" si="24"/>
        <v>0</v>
      </c>
      <c r="X141" s="55">
        <f t="shared" si="29"/>
        <v>0</v>
      </c>
      <c r="AG141" s="55"/>
    </row>
    <row r="142" spans="1:33">
      <c r="A142" s="135">
        <v>3300</v>
      </c>
      <c r="B142" s="140">
        <v>3.24</v>
      </c>
      <c r="C142" s="135">
        <v>3300</v>
      </c>
      <c r="D142" s="140">
        <v>2.96</v>
      </c>
      <c r="E142" s="135">
        <v>3241</v>
      </c>
      <c r="F142" s="140">
        <v>1.75</v>
      </c>
      <c r="G142" s="135">
        <v>3227</v>
      </c>
      <c r="H142" s="136">
        <v>1.46</v>
      </c>
      <c r="I142" s="135">
        <v>3224</v>
      </c>
      <c r="J142" s="136">
        <v>1.66</v>
      </c>
      <c r="K142" s="121">
        <v>3220</v>
      </c>
      <c r="L142" s="118">
        <v>1.17</v>
      </c>
      <c r="M142" s="121">
        <v>3175</v>
      </c>
      <c r="N142" s="118">
        <v>2.3099999999999996</v>
      </c>
      <c r="P142" s="105">
        <f>Page1.4!A39</f>
        <v>0</v>
      </c>
      <c r="Q142" s="55">
        <f t="shared" si="25"/>
        <v>0</v>
      </c>
      <c r="R142" s="55">
        <f t="shared" si="26"/>
        <v>0</v>
      </c>
      <c r="S142" s="55">
        <f t="shared" si="27"/>
        <v>0</v>
      </c>
      <c r="T142" s="55">
        <f t="shared" si="28"/>
        <v>0</v>
      </c>
      <c r="U142" s="55">
        <f t="shared" si="22"/>
        <v>0</v>
      </c>
      <c r="V142" s="55">
        <f t="shared" si="23"/>
        <v>0</v>
      </c>
      <c r="W142" s="55">
        <f t="shared" si="24"/>
        <v>0</v>
      </c>
      <c r="X142" s="55">
        <f t="shared" si="29"/>
        <v>0</v>
      </c>
      <c r="AG142" s="55"/>
    </row>
    <row r="143" spans="1:33">
      <c r="A143" s="135">
        <v>3303</v>
      </c>
      <c r="B143" s="140">
        <v>1.9</v>
      </c>
      <c r="C143" s="135">
        <v>3303</v>
      </c>
      <c r="D143" s="140">
        <v>1.73</v>
      </c>
      <c r="E143" s="135">
        <v>3255</v>
      </c>
      <c r="F143" s="140">
        <v>1.73</v>
      </c>
      <c r="G143" s="135">
        <v>3240</v>
      </c>
      <c r="H143" s="136">
        <v>1.27</v>
      </c>
      <c r="I143" s="135">
        <v>3227</v>
      </c>
      <c r="J143" s="136">
        <v>1.46</v>
      </c>
      <c r="K143" s="121">
        <v>3224</v>
      </c>
      <c r="L143" s="118">
        <v>1.82</v>
      </c>
      <c r="M143" s="121">
        <v>3179</v>
      </c>
      <c r="N143" s="118">
        <v>1.25</v>
      </c>
      <c r="P143" s="105">
        <f>Page1.4!A40</f>
        <v>0</v>
      </c>
      <c r="Q143" s="55">
        <f t="shared" si="25"/>
        <v>0</v>
      </c>
      <c r="R143" s="55">
        <f t="shared" si="26"/>
        <v>0</v>
      </c>
      <c r="S143" s="55">
        <f t="shared" si="27"/>
        <v>0</v>
      </c>
      <c r="T143" s="55">
        <f t="shared" si="28"/>
        <v>0</v>
      </c>
      <c r="U143" s="55">
        <f t="shared" si="22"/>
        <v>0</v>
      </c>
      <c r="V143" s="55">
        <f t="shared" si="23"/>
        <v>0</v>
      </c>
      <c r="W143" s="55">
        <f t="shared" si="24"/>
        <v>0</v>
      </c>
      <c r="X143" s="55">
        <f t="shared" si="29"/>
        <v>0</v>
      </c>
      <c r="AG143" s="55"/>
    </row>
    <row r="144" spans="1:33">
      <c r="A144" s="135">
        <v>3307</v>
      </c>
      <c r="B144" s="140">
        <v>1.64</v>
      </c>
      <c r="C144" s="135">
        <v>3307</v>
      </c>
      <c r="D144" s="140">
        <v>1.64</v>
      </c>
      <c r="E144" s="135">
        <v>3257</v>
      </c>
      <c r="F144" s="140">
        <v>2.16</v>
      </c>
      <c r="G144" s="135">
        <v>3241</v>
      </c>
      <c r="H144" s="136">
        <v>1.45</v>
      </c>
      <c r="I144" s="135">
        <v>3240</v>
      </c>
      <c r="J144" s="136">
        <v>1.27</v>
      </c>
      <c r="K144" s="121">
        <v>3227</v>
      </c>
      <c r="L144" s="118">
        <v>1.61</v>
      </c>
      <c r="M144" s="121">
        <v>3180</v>
      </c>
      <c r="N144" s="118">
        <v>1.51</v>
      </c>
      <c r="P144" s="105">
        <f>Page1.4!A41</f>
        <v>0</v>
      </c>
      <c r="Q144" s="55">
        <f t="shared" si="25"/>
        <v>0</v>
      </c>
      <c r="R144" s="55">
        <f t="shared" si="26"/>
        <v>0</v>
      </c>
      <c r="S144" s="55">
        <f t="shared" si="27"/>
        <v>0</v>
      </c>
      <c r="T144" s="55">
        <f t="shared" si="28"/>
        <v>0</v>
      </c>
      <c r="U144" s="55">
        <f t="shared" si="22"/>
        <v>0</v>
      </c>
      <c r="V144" s="55">
        <f t="shared" si="23"/>
        <v>0</v>
      </c>
      <c r="W144" s="55">
        <f t="shared" si="24"/>
        <v>0</v>
      </c>
      <c r="X144" s="55">
        <f t="shared" si="29"/>
        <v>0</v>
      </c>
      <c r="AG144" s="55"/>
    </row>
    <row r="145" spans="1:33">
      <c r="A145" s="135">
        <v>3315</v>
      </c>
      <c r="B145" s="140">
        <v>2.14</v>
      </c>
      <c r="C145" s="135">
        <v>3315</v>
      </c>
      <c r="D145" s="140">
        <v>2.02</v>
      </c>
      <c r="E145" s="135">
        <v>3300</v>
      </c>
      <c r="F145" s="140">
        <v>2.83</v>
      </c>
      <c r="G145" s="135">
        <v>3255</v>
      </c>
      <c r="H145" s="136">
        <v>1.26</v>
      </c>
      <c r="I145" s="135">
        <v>3241</v>
      </c>
      <c r="J145" s="136">
        <v>1.45</v>
      </c>
      <c r="K145" s="121">
        <v>3240</v>
      </c>
      <c r="L145" s="118">
        <v>1.24</v>
      </c>
      <c r="M145" s="121">
        <v>3188</v>
      </c>
      <c r="N145" s="118">
        <v>1.7</v>
      </c>
      <c r="P145" s="105">
        <f>Page1.4!A42</f>
        <v>0</v>
      </c>
      <c r="Q145" s="55">
        <f t="shared" si="25"/>
        <v>0</v>
      </c>
      <c r="R145" s="55">
        <f t="shared" si="26"/>
        <v>0</v>
      </c>
      <c r="S145" s="55">
        <f t="shared" si="27"/>
        <v>0</v>
      </c>
      <c r="T145" s="55">
        <f t="shared" si="28"/>
        <v>0</v>
      </c>
      <c r="U145" s="55">
        <f t="shared" si="22"/>
        <v>0</v>
      </c>
      <c r="V145" s="55">
        <f t="shared" si="23"/>
        <v>0</v>
      </c>
      <c r="W145" s="55">
        <f t="shared" si="24"/>
        <v>0</v>
      </c>
      <c r="X145" s="55">
        <f t="shared" si="29"/>
        <v>0</v>
      </c>
      <c r="AG145" s="55"/>
    </row>
    <row r="146" spans="1:33">
      <c r="A146" s="135">
        <v>3334</v>
      </c>
      <c r="B146" s="140">
        <v>1.58</v>
      </c>
      <c r="C146" s="135">
        <v>3334</v>
      </c>
      <c r="D146" s="140">
        <v>1.51</v>
      </c>
      <c r="E146" s="135">
        <v>3303</v>
      </c>
      <c r="F146" s="140">
        <v>1.79</v>
      </c>
      <c r="G146" s="135">
        <v>3257</v>
      </c>
      <c r="H146" s="136">
        <v>1.68</v>
      </c>
      <c r="I146" s="135">
        <v>3255</v>
      </c>
      <c r="J146" s="136">
        <v>1.26</v>
      </c>
      <c r="K146" s="121">
        <v>3241</v>
      </c>
      <c r="L146" s="118">
        <v>1.51</v>
      </c>
      <c r="M146" s="121">
        <v>3220</v>
      </c>
      <c r="N146" s="118">
        <v>1.8</v>
      </c>
      <c r="P146" s="105">
        <f>Page1.4!A43</f>
        <v>0</v>
      </c>
      <c r="Q146" s="55">
        <f t="shared" si="25"/>
        <v>0</v>
      </c>
      <c r="R146" s="55">
        <f t="shared" si="26"/>
        <v>0</v>
      </c>
      <c r="S146" s="55">
        <f t="shared" si="27"/>
        <v>0</v>
      </c>
      <c r="T146" s="55">
        <f t="shared" si="28"/>
        <v>0</v>
      </c>
      <c r="U146" s="55">
        <f t="shared" si="22"/>
        <v>0</v>
      </c>
      <c r="V146" s="55">
        <f t="shared" si="23"/>
        <v>0</v>
      </c>
      <c r="W146" s="55">
        <f t="shared" si="24"/>
        <v>0</v>
      </c>
      <c r="X146" s="55">
        <f t="shared" si="29"/>
        <v>0</v>
      </c>
      <c r="AG146" s="55"/>
    </row>
    <row r="147" spans="1:33">
      <c r="A147" s="135">
        <v>3336</v>
      </c>
      <c r="B147" s="140">
        <v>1.7</v>
      </c>
      <c r="C147" s="135">
        <v>3336</v>
      </c>
      <c r="D147" s="140">
        <v>1.56</v>
      </c>
      <c r="E147" s="135">
        <v>3307</v>
      </c>
      <c r="F147" s="140">
        <v>1.85</v>
      </c>
      <c r="G147" s="135">
        <v>3300</v>
      </c>
      <c r="H147" s="136">
        <v>2.15</v>
      </c>
      <c r="I147" s="135">
        <v>3257</v>
      </c>
      <c r="J147" s="136">
        <v>1.68</v>
      </c>
      <c r="K147" s="121">
        <v>3255</v>
      </c>
      <c r="L147" s="118">
        <v>1.22</v>
      </c>
      <c r="M147" s="121">
        <v>3223</v>
      </c>
      <c r="N147" s="118">
        <v>2.36</v>
      </c>
      <c r="P147" s="105">
        <f>Page1.4!A44</f>
        <v>0</v>
      </c>
      <c r="Q147" s="55">
        <f t="shared" si="25"/>
        <v>0</v>
      </c>
      <c r="R147" s="55">
        <f t="shared" si="26"/>
        <v>0</v>
      </c>
      <c r="S147" s="55">
        <f t="shared" si="27"/>
        <v>0</v>
      </c>
      <c r="T147" s="55">
        <f t="shared" si="28"/>
        <v>0</v>
      </c>
      <c r="U147" s="55">
        <f t="shared" si="22"/>
        <v>0</v>
      </c>
      <c r="V147" s="55">
        <f t="shared" si="23"/>
        <v>0</v>
      </c>
      <c r="W147" s="55">
        <f t="shared" si="24"/>
        <v>0</v>
      </c>
      <c r="X147" s="55">
        <f t="shared" si="29"/>
        <v>0</v>
      </c>
      <c r="AG147" s="55"/>
    </row>
    <row r="148" spans="1:33">
      <c r="A148" s="135">
        <v>3365</v>
      </c>
      <c r="B148" s="140">
        <v>2.94</v>
      </c>
      <c r="C148" s="135">
        <v>3365</v>
      </c>
      <c r="D148" s="140">
        <v>2.59</v>
      </c>
      <c r="E148" s="135">
        <v>3315</v>
      </c>
      <c r="F148" s="140">
        <v>2.29</v>
      </c>
      <c r="G148" s="135">
        <v>3303</v>
      </c>
      <c r="H148" s="136">
        <v>1.66</v>
      </c>
      <c r="I148" s="135">
        <v>3300</v>
      </c>
      <c r="J148" s="136">
        <v>2.15</v>
      </c>
      <c r="K148" s="121">
        <v>3257</v>
      </c>
      <c r="L148" s="118">
        <v>1.72</v>
      </c>
      <c r="M148" s="121">
        <v>3224</v>
      </c>
      <c r="N148" s="118">
        <v>2.17</v>
      </c>
      <c r="P148" s="105">
        <f>Page1.4!A45</f>
        <v>0</v>
      </c>
      <c r="Q148" s="55">
        <f t="shared" si="25"/>
        <v>0</v>
      </c>
      <c r="R148" s="55">
        <f t="shared" si="26"/>
        <v>0</v>
      </c>
      <c r="S148" s="55">
        <f t="shared" si="27"/>
        <v>0</v>
      </c>
      <c r="T148" s="55">
        <f t="shared" si="28"/>
        <v>0</v>
      </c>
      <c r="U148" s="55">
        <f t="shared" si="22"/>
        <v>0</v>
      </c>
      <c r="V148" s="55">
        <f t="shared" si="23"/>
        <v>0</v>
      </c>
      <c r="W148" s="55">
        <f t="shared" si="24"/>
        <v>0</v>
      </c>
      <c r="X148" s="55">
        <f t="shared" si="29"/>
        <v>0</v>
      </c>
      <c r="AG148" s="55"/>
    </row>
    <row r="149" spans="1:33">
      <c r="A149" s="135">
        <v>3372</v>
      </c>
      <c r="B149" s="140">
        <v>2.27</v>
      </c>
      <c r="C149" s="135">
        <v>3372</v>
      </c>
      <c r="D149" s="140">
        <v>2.3199999999999998</v>
      </c>
      <c r="E149" s="135">
        <v>3334</v>
      </c>
      <c r="F149" s="140">
        <v>1.6</v>
      </c>
      <c r="G149" s="135">
        <v>3307</v>
      </c>
      <c r="H149" s="136">
        <v>1.73</v>
      </c>
      <c r="I149" s="135">
        <v>3303</v>
      </c>
      <c r="J149" s="136">
        <v>1.66</v>
      </c>
      <c r="K149" s="121">
        <v>3300</v>
      </c>
      <c r="L149" s="118">
        <v>2.25</v>
      </c>
      <c r="M149" s="121">
        <v>3227</v>
      </c>
      <c r="N149" s="118">
        <v>1.83</v>
      </c>
      <c r="P149" s="105">
        <f>Page1.4!A46</f>
        <v>0</v>
      </c>
      <c r="Q149" s="55">
        <f t="shared" si="25"/>
        <v>0</v>
      </c>
      <c r="R149" s="55">
        <f t="shared" si="26"/>
        <v>0</v>
      </c>
      <c r="S149" s="55">
        <f t="shared" si="27"/>
        <v>0</v>
      </c>
      <c r="T149" s="55">
        <f t="shared" si="28"/>
        <v>0</v>
      </c>
      <c r="U149" s="55">
        <f t="shared" si="22"/>
        <v>0</v>
      </c>
      <c r="V149" s="55">
        <f t="shared" si="23"/>
        <v>0</v>
      </c>
      <c r="W149" s="55">
        <f t="shared" si="24"/>
        <v>0</v>
      </c>
      <c r="X149" s="55">
        <f t="shared" si="29"/>
        <v>0</v>
      </c>
      <c r="AG149" s="55"/>
    </row>
    <row r="150" spans="1:33">
      <c r="A150" s="135">
        <v>3373</v>
      </c>
      <c r="B150" s="140">
        <v>2.65</v>
      </c>
      <c r="C150" s="135">
        <v>3373</v>
      </c>
      <c r="D150" s="140">
        <v>2.36</v>
      </c>
      <c r="E150" s="135">
        <v>3336</v>
      </c>
      <c r="F150" s="140">
        <v>1.66</v>
      </c>
      <c r="G150" s="135">
        <v>3315</v>
      </c>
      <c r="H150" s="136">
        <v>1.94</v>
      </c>
      <c r="I150" s="135">
        <v>3307</v>
      </c>
      <c r="J150" s="136">
        <v>1.73</v>
      </c>
      <c r="K150" s="121">
        <v>3303</v>
      </c>
      <c r="L150" s="118">
        <v>2</v>
      </c>
      <c r="M150" s="121">
        <v>3240</v>
      </c>
      <c r="N150" s="118">
        <v>1.39</v>
      </c>
      <c r="P150" s="105">
        <f>Page1.4!A47</f>
        <v>0</v>
      </c>
      <c r="Q150" s="55">
        <f t="shared" si="25"/>
        <v>0</v>
      </c>
      <c r="R150" s="55">
        <f t="shared" si="26"/>
        <v>0</v>
      </c>
      <c r="S150" s="55">
        <f t="shared" si="27"/>
        <v>0</v>
      </c>
      <c r="T150" s="55">
        <f t="shared" si="28"/>
        <v>0</v>
      </c>
      <c r="U150" s="55">
        <f t="shared" si="22"/>
        <v>0</v>
      </c>
      <c r="V150" s="55">
        <f t="shared" si="23"/>
        <v>0</v>
      </c>
      <c r="W150" s="55">
        <f t="shared" si="24"/>
        <v>0</v>
      </c>
      <c r="X150" s="55">
        <f t="shared" si="29"/>
        <v>0</v>
      </c>
      <c r="AG150" s="55"/>
    </row>
    <row r="151" spans="1:33">
      <c r="A151" s="135">
        <v>3383</v>
      </c>
      <c r="B151" s="140">
        <v>0.96</v>
      </c>
      <c r="C151" s="135">
        <v>3383</v>
      </c>
      <c r="D151" s="140">
        <v>0.92</v>
      </c>
      <c r="E151" s="135">
        <v>3365</v>
      </c>
      <c r="F151" s="140">
        <v>2.65</v>
      </c>
      <c r="G151" s="135">
        <v>3334</v>
      </c>
      <c r="H151" s="136">
        <v>1.31</v>
      </c>
      <c r="I151" s="135">
        <v>3315</v>
      </c>
      <c r="J151" s="136">
        <v>1.94</v>
      </c>
      <c r="K151" s="121">
        <v>3307</v>
      </c>
      <c r="L151" s="118">
        <v>2</v>
      </c>
      <c r="M151" s="121">
        <v>3241</v>
      </c>
      <c r="N151" s="118">
        <v>1.78</v>
      </c>
      <c r="P151" s="105">
        <f>Page1.4!A48</f>
        <v>0</v>
      </c>
      <c r="Q151" s="55">
        <f t="shared" si="25"/>
        <v>0</v>
      </c>
      <c r="R151" s="55">
        <f t="shared" si="26"/>
        <v>0</v>
      </c>
      <c r="S151" s="55">
        <f t="shared" si="27"/>
        <v>0</v>
      </c>
      <c r="T151" s="55">
        <f t="shared" si="28"/>
        <v>0</v>
      </c>
      <c r="U151" s="55">
        <f t="shared" si="22"/>
        <v>0</v>
      </c>
      <c r="V151" s="55">
        <f t="shared" si="23"/>
        <v>0</v>
      </c>
      <c r="W151" s="55">
        <f t="shared" si="24"/>
        <v>0</v>
      </c>
      <c r="X151" s="55">
        <f t="shared" si="29"/>
        <v>0</v>
      </c>
      <c r="AG151" s="55"/>
    </row>
    <row r="152" spans="1:33">
      <c r="A152" s="135">
        <v>3385</v>
      </c>
      <c r="B152" s="140">
        <v>0.62</v>
      </c>
      <c r="C152" s="135">
        <v>3385</v>
      </c>
      <c r="D152" s="140">
        <v>0.55000000000000004</v>
      </c>
      <c r="E152" s="135">
        <v>3372</v>
      </c>
      <c r="F152" s="140">
        <v>2.52</v>
      </c>
      <c r="G152" s="135">
        <v>3336</v>
      </c>
      <c r="H152" s="136">
        <v>1.52</v>
      </c>
      <c r="I152" s="135">
        <v>3334</v>
      </c>
      <c r="J152" s="136">
        <v>1.31</v>
      </c>
      <c r="K152" s="121">
        <v>3315</v>
      </c>
      <c r="L152" s="118">
        <v>2.2200000000000002</v>
      </c>
      <c r="M152" s="121">
        <v>3255</v>
      </c>
      <c r="N152" s="118">
        <v>1.29</v>
      </c>
      <c r="P152" s="105">
        <f>Page1.5!A19</f>
        <v>0</v>
      </c>
      <c r="Q152" s="55">
        <f t="shared" si="25"/>
        <v>0</v>
      </c>
      <c r="R152" s="55">
        <f t="shared" si="26"/>
        <v>0</v>
      </c>
      <c r="S152" s="55">
        <f t="shared" si="27"/>
        <v>0</v>
      </c>
      <c r="T152" s="55">
        <f t="shared" si="28"/>
        <v>0</v>
      </c>
      <c r="U152" s="55">
        <f t="shared" si="22"/>
        <v>0</v>
      </c>
      <c r="V152" s="55">
        <f t="shared" si="23"/>
        <v>0</v>
      </c>
      <c r="W152" s="55">
        <f t="shared" si="24"/>
        <v>0</v>
      </c>
      <c r="X152" s="55">
        <f t="shared" si="29"/>
        <v>0</v>
      </c>
      <c r="AG152" s="55"/>
    </row>
    <row r="153" spans="1:33">
      <c r="A153" s="135">
        <v>3400</v>
      </c>
      <c r="B153" s="140">
        <v>2.33</v>
      </c>
      <c r="C153" s="135">
        <v>3400</v>
      </c>
      <c r="D153" s="140">
        <v>2.21</v>
      </c>
      <c r="E153" s="135">
        <v>3373</v>
      </c>
      <c r="F153" s="140">
        <v>2.4500000000000002</v>
      </c>
      <c r="G153" s="135">
        <v>3365</v>
      </c>
      <c r="H153" s="136">
        <v>2.25</v>
      </c>
      <c r="I153" s="135">
        <v>3336</v>
      </c>
      <c r="J153" s="136">
        <v>1.52</v>
      </c>
      <c r="K153" s="121">
        <v>3334</v>
      </c>
      <c r="L153" s="118">
        <v>1.46</v>
      </c>
      <c r="M153" s="121">
        <v>3257</v>
      </c>
      <c r="N153" s="118">
        <v>1.56</v>
      </c>
      <c r="P153" s="105">
        <f>Page1.5!A20</f>
        <v>0</v>
      </c>
      <c r="Q153" s="55">
        <f t="shared" si="25"/>
        <v>0</v>
      </c>
      <c r="R153" s="55">
        <f t="shared" si="26"/>
        <v>0</v>
      </c>
      <c r="S153" s="55">
        <f t="shared" si="27"/>
        <v>0</v>
      </c>
      <c r="T153" s="55">
        <f t="shared" si="28"/>
        <v>0</v>
      </c>
      <c r="U153" s="55">
        <f t="shared" si="22"/>
        <v>0</v>
      </c>
      <c r="V153" s="55">
        <f t="shared" si="23"/>
        <v>0</v>
      </c>
      <c r="W153" s="55">
        <f t="shared" si="24"/>
        <v>0</v>
      </c>
      <c r="X153" s="55">
        <f t="shared" si="29"/>
        <v>0</v>
      </c>
      <c r="AG153" s="55"/>
    </row>
    <row r="154" spans="1:33">
      <c r="A154" s="135">
        <v>3507</v>
      </c>
      <c r="B154" s="140">
        <v>2.2999999999999998</v>
      </c>
      <c r="C154" s="135">
        <v>3507</v>
      </c>
      <c r="D154" s="140">
        <v>2.09</v>
      </c>
      <c r="E154" s="135">
        <v>3383</v>
      </c>
      <c r="F154" s="140">
        <v>0.97</v>
      </c>
      <c r="G154" s="135">
        <v>3372</v>
      </c>
      <c r="H154" s="136">
        <v>1.94</v>
      </c>
      <c r="I154" s="135">
        <v>3365</v>
      </c>
      <c r="J154" s="136">
        <v>2.25</v>
      </c>
      <c r="K154" s="121">
        <v>3336</v>
      </c>
      <c r="L154" s="118">
        <v>1.56</v>
      </c>
      <c r="M154" s="121">
        <v>3300</v>
      </c>
      <c r="N154" s="118">
        <v>2.5299999999999998</v>
      </c>
      <c r="P154" s="105">
        <f>Page1.5!A21</f>
        <v>0</v>
      </c>
      <c r="Q154" s="55">
        <f t="shared" si="25"/>
        <v>0</v>
      </c>
      <c r="R154" s="55">
        <f t="shared" si="26"/>
        <v>0</v>
      </c>
      <c r="S154" s="55">
        <f t="shared" si="27"/>
        <v>0</v>
      </c>
      <c r="T154" s="55">
        <f t="shared" si="28"/>
        <v>0</v>
      </c>
      <c r="U154" s="55">
        <f t="shared" si="22"/>
        <v>0</v>
      </c>
      <c r="V154" s="55">
        <f t="shared" si="23"/>
        <v>0</v>
      </c>
      <c r="W154" s="55">
        <f t="shared" si="24"/>
        <v>0</v>
      </c>
      <c r="X154" s="55">
        <f t="shared" si="29"/>
        <v>0</v>
      </c>
      <c r="AG154" s="55"/>
    </row>
    <row r="155" spans="1:33">
      <c r="A155" s="135">
        <v>3548</v>
      </c>
      <c r="B155" s="140">
        <v>1.68</v>
      </c>
      <c r="C155" s="135">
        <v>3548</v>
      </c>
      <c r="D155" s="140">
        <v>1.7</v>
      </c>
      <c r="E155" s="135">
        <v>3385</v>
      </c>
      <c r="F155" s="140">
        <v>0.54</v>
      </c>
      <c r="G155" s="135">
        <v>3373</v>
      </c>
      <c r="H155" s="136">
        <v>2.38</v>
      </c>
      <c r="I155" s="135">
        <v>3372</v>
      </c>
      <c r="J155" s="136">
        <v>1.94</v>
      </c>
      <c r="K155" s="121">
        <v>3365</v>
      </c>
      <c r="L155" s="118">
        <v>2.4500000000000002</v>
      </c>
      <c r="M155" s="121">
        <v>3303</v>
      </c>
      <c r="N155" s="118">
        <v>3.15</v>
      </c>
      <c r="P155" s="105">
        <f>Page1.5!A22</f>
        <v>0</v>
      </c>
      <c r="Q155" s="55">
        <f t="shared" si="25"/>
        <v>0</v>
      </c>
      <c r="R155" s="55">
        <f t="shared" si="26"/>
        <v>0</v>
      </c>
      <c r="S155" s="55">
        <f t="shared" si="27"/>
        <v>0</v>
      </c>
      <c r="T155" s="55">
        <f t="shared" si="28"/>
        <v>0</v>
      </c>
      <c r="U155" s="55">
        <f t="shared" si="22"/>
        <v>0</v>
      </c>
      <c r="V155" s="55">
        <f t="shared" si="23"/>
        <v>0</v>
      </c>
      <c r="W155" s="55">
        <f t="shared" si="24"/>
        <v>0</v>
      </c>
      <c r="X155" s="55">
        <f t="shared" si="29"/>
        <v>0</v>
      </c>
      <c r="AG155" s="55"/>
    </row>
    <row r="156" spans="1:33">
      <c r="A156" s="135">
        <v>3559</v>
      </c>
      <c r="B156" s="140">
        <v>1.65</v>
      </c>
      <c r="C156" s="135">
        <v>3559</v>
      </c>
      <c r="D156" s="140">
        <v>1.63</v>
      </c>
      <c r="E156" s="135">
        <v>3400</v>
      </c>
      <c r="F156" s="140">
        <v>2.4300000000000002</v>
      </c>
      <c r="G156" s="135">
        <v>3383</v>
      </c>
      <c r="H156" s="136">
        <v>0.72</v>
      </c>
      <c r="I156" s="135">
        <v>3373</v>
      </c>
      <c r="J156" s="136">
        <v>2.38</v>
      </c>
      <c r="K156" s="121">
        <v>3372</v>
      </c>
      <c r="L156" s="118">
        <v>2.23</v>
      </c>
      <c r="M156" s="121">
        <v>3307</v>
      </c>
      <c r="N156" s="118">
        <v>2.25</v>
      </c>
      <c r="P156" s="105">
        <f>Page1.5!A23</f>
        <v>0</v>
      </c>
      <c r="Q156" s="55">
        <f t="shared" si="25"/>
        <v>0</v>
      </c>
      <c r="R156" s="55">
        <f t="shared" si="26"/>
        <v>0</v>
      </c>
      <c r="S156" s="55">
        <f t="shared" si="27"/>
        <v>0</v>
      </c>
      <c r="T156" s="55">
        <f t="shared" si="28"/>
        <v>0</v>
      </c>
      <c r="U156" s="55">
        <f t="shared" si="22"/>
        <v>0</v>
      </c>
      <c r="V156" s="55">
        <f t="shared" si="23"/>
        <v>0</v>
      </c>
      <c r="W156" s="55">
        <f t="shared" si="24"/>
        <v>0</v>
      </c>
      <c r="X156" s="55">
        <f t="shared" si="29"/>
        <v>0</v>
      </c>
      <c r="AG156" s="55"/>
    </row>
    <row r="157" spans="1:33">
      <c r="A157" s="135">
        <v>3574</v>
      </c>
      <c r="B157" s="140">
        <v>0.76</v>
      </c>
      <c r="C157" s="135">
        <v>3574</v>
      </c>
      <c r="D157" s="140">
        <v>0.69</v>
      </c>
      <c r="E157" s="135">
        <v>3507</v>
      </c>
      <c r="F157" s="140">
        <v>2.16</v>
      </c>
      <c r="G157" s="135">
        <v>3385</v>
      </c>
      <c r="H157" s="136">
        <v>0.38</v>
      </c>
      <c r="I157" s="135">
        <v>3383</v>
      </c>
      <c r="J157" s="136">
        <v>0.72</v>
      </c>
      <c r="K157" s="121">
        <v>3373</v>
      </c>
      <c r="L157" s="118">
        <v>2.68</v>
      </c>
      <c r="M157" s="121">
        <v>3315</v>
      </c>
      <c r="N157" s="118">
        <v>2.8499999999999996</v>
      </c>
      <c r="P157" s="105">
        <f>Page1.5!A24</f>
        <v>0</v>
      </c>
      <c r="Q157" s="55">
        <f t="shared" si="25"/>
        <v>0</v>
      </c>
      <c r="R157" s="55">
        <f t="shared" si="26"/>
        <v>0</v>
      </c>
      <c r="S157" s="55">
        <f t="shared" si="27"/>
        <v>0</v>
      </c>
      <c r="T157" s="55">
        <f t="shared" si="28"/>
        <v>0</v>
      </c>
      <c r="U157" s="55">
        <f t="shared" si="22"/>
        <v>0</v>
      </c>
      <c r="V157" s="55">
        <f t="shared" si="23"/>
        <v>0</v>
      </c>
      <c r="W157" s="55">
        <f t="shared" si="24"/>
        <v>0</v>
      </c>
      <c r="X157" s="55">
        <f t="shared" si="29"/>
        <v>0</v>
      </c>
      <c r="AG157" s="55"/>
    </row>
    <row r="158" spans="1:33">
      <c r="A158" s="135">
        <v>3612</v>
      </c>
      <c r="B158" s="140">
        <v>1.27</v>
      </c>
      <c r="C158" s="135">
        <v>3612</v>
      </c>
      <c r="D158" s="140">
        <v>1.19</v>
      </c>
      <c r="E158" s="135">
        <v>3548</v>
      </c>
      <c r="F158" s="140">
        <v>1.45</v>
      </c>
      <c r="G158" s="135">
        <v>3400</v>
      </c>
      <c r="H158" s="136">
        <v>1.66</v>
      </c>
      <c r="I158" s="135">
        <v>3385</v>
      </c>
      <c r="J158" s="136">
        <v>0.38</v>
      </c>
      <c r="K158" s="121">
        <v>3383</v>
      </c>
      <c r="L158" s="118">
        <v>0.75</v>
      </c>
      <c r="M158" s="121">
        <v>3334</v>
      </c>
      <c r="N158" s="118">
        <v>1.85</v>
      </c>
      <c r="P158" s="105">
        <f>Page1.5!A25</f>
        <v>0</v>
      </c>
      <c r="Q158" s="55">
        <f t="shared" si="25"/>
        <v>0</v>
      </c>
      <c r="R158" s="55">
        <f t="shared" si="26"/>
        <v>0</v>
      </c>
      <c r="S158" s="55">
        <f t="shared" si="27"/>
        <v>0</v>
      </c>
      <c r="T158" s="55">
        <f t="shared" si="28"/>
        <v>0</v>
      </c>
      <c r="U158" s="55">
        <f t="shared" si="22"/>
        <v>0</v>
      </c>
      <c r="V158" s="55">
        <f t="shared" si="23"/>
        <v>0</v>
      </c>
      <c r="W158" s="55">
        <f t="shared" si="24"/>
        <v>0</v>
      </c>
      <c r="X158" s="55">
        <f t="shared" si="29"/>
        <v>0</v>
      </c>
      <c r="AG158" s="55"/>
    </row>
    <row r="159" spans="1:33">
      <c r="A159" s="135">
        <v>3620</v>
      </c>
      <c r="B159" s="140">
        <v>2.2000000000000002</v>
      </c>
      <c r="C159" s="135">
        <v>3620</v>
      </c>
      <c r="D159" s="140">
        <v>2.3199999999999998</v>
      </c>
      <c r="E159" s="135">
        <v>3559</v>
      </c>
      <c r="F159" s="140">
        <v>1.7</v>
      </c>
      <c r="G159" s="135">
        <v>3507</v>
      </c>
      <c r="H159" s="136">
        <v>1.58</v>
      </c>
      <c r="I159" s="135">
        <v>3400</v>
      </c>
      <c r="J159" s="136">
        <v>1.66</v>
      </c>
      <c r="K159" s="121">
        <v>3385</v>
      </c>
      <c r="L159" s="118">
        <v>0.41</v>
      </c>
      <c r="M159" s="121">
        <v>3336</v>
      </c>
      <c r="N159" s="118">
        <v>1.71</v>
      </c>
      <c r="P159" s="105">
        <f>Page1.5!A26</f>
        <v>0</v>
      </c>
      <c r="Q159" s="55">
        <f t="shared" si="25"/>
        <v>0</v>
      </c>
      <c r="R159" s="55">
        <f t="shared" si="26"/>
        <v>0</v>
      </c>
      <c r="S159" s="55">
        <f t="shared" si="27"/>
        <v>0</v>
      </c>
      <c r="T159" s="55">
        <f t="shared" si="28"/>
        <v>0</v>
      </c>
      <c r="U159" s="55">
        <f t="shared" si="22"/>
        <v>0</v>
      </c>
      <c r="V159" s="55">
        <f t="shared" si="23"/>
        <v>0</v>
      </c>
      <c r="W159" s="55">
        <f t="shared" si="24"/>
        <v>0</v>
      </c>
      <c r="X159" s="55">
        <f t="shared" si="29"/>
        <v>0</v>
      </c>
      <c r="AG159" s="55"/>
    </row>
    <row r="160" spans="1:33">
      <c r="A160" s="135">
        <v>3629</v>
      </c>
      <c r="B160" s="140">
        <v>1.06</v>
      </c>
      <c r="C160" s="135">
        <v>3629</v>
      </c>
      <c r="D160" s="140">
        <v>0.92</v>
      </c>
      <c r="E160" s="135">
        <v>3574</v>
      </c>
      <c r="F160" s="140">
        <v>0.64</v>
      </c>
      <c r="G160" s="135">
        <v>3548</v>
      </c>
      <c r="H160" s="136">
        <v>0.8</v>
      </c>
      <c r="I160" s="135">
        <v>3507</v>
      </c>
      <c r="J160" s="136">
        <v>1.58</v>
      </c>
      <c r="K160" s="121">
        <v>3400</v>
      </c>
      <c r="L160" s="118">
        <v>1.6</v>
      </c>
      <c r="M160" s="121">
        <v>3365</v>
      </c>
      <c r="N160" s="118">
        <v>2.96</v>
      </c>
      <c r="P160" s="105">
        <f>Page1.5!A27</f>
        <v>0</v>
      </c>
      <c r="Q160" s="55">
        <f t="shared" si="25"/>
        <v>0</v>
      </c>
      <c r="R160" s="55">
        <f t="shared" si="26"/>
        <v>0</v>
      </c>
      <c r="S160" s="55">
        <f t="shared" si="27"/>
        <v>0</v>
      </c>
      <c r="T160" s="55">
        <f t="shared" si="28"/>
        <v>0</v>
      </c>
      <c r="U160" s="55">
        <f t="shared" si="22"/>
        <v>0</v>
      </c>
      <c r="V160" s="55">
        <f t="shared" si="23"/>
        <v>0</v>
      </c>
      <c r="W160" s="55">
        <f t="shared" si="24"/>
        <v>0</v>
      </c>
      <c r="X160" s="55">
        <f t="shared" si="29"/>
        <v>0</v>
      </c>
      <c r="AG160" s="55"/>
    </row>
    <row r="161" spans="1:33">
      <c r="A161" s="135">
        <v>3632</v>
      </c>
      <c r="B161" s="140">
        <v>1.79</v>
      </c>
      <c r="C161" s="135">
        <v>3632</v>
      </c>
      <c r="D161" s="140">
        <v>1.9</v>
      </c>
      <c r="E161" s="135">
        <v>3612</v>
      </c>
      <c r="F161" s="140">
        <v>1.24</v>
      </c>
      <c r="G161" s="135">
        <v>3559</v>
      </c>
      <c r="H161" s="136">
        <v>1.1299999999999999</v>
      </c>
      <c r="I161" s="135">
        <v>3548</v>
      </c>
      <c r="J161" s="136">
        <v>0.8</v>
      </c>
      <c r="K161" s="121">
        <v>3507</v>
      </c>
      <c r="L161" s="118">
        <v>1.7</v>
      </c>
      <c r="M161" s="121">
        <v>3372</v>
      </c>
      <c r="N161" s="118">
        <v>2.5799999999999996</v>
      </c>
      <c r="P161" s="105">
        <f>Page1.5!A28</f>
        <v>0</v>
      </c>
      <c r="Q161" s="55">
        <f t="shared" si="25"/>
        <v>0</v>
      </c>
      <c r="R161" s="55">
        <f t="shared" si="26"/>
        <v>0</v>
      </c>
      <c r="S161" s="55">
        <f t="shared" si="27"/>
        <v>0</v>
      </c>
      <c r="T161" s="55">
        <f t="shared" si="28"/>
        <v>0</v>
      </c>
      <c r="U161" s="55">
        <f t="shared" si="22"/>
        <v>0</v>
      </c>
      <c r="V161" s="55">
        <f t="shared" si="23"/>
        <v>0</v>
      </c>
      <c r="W161" s="55">
        <f t="shared" si="24"/>
        <v>0</v>
      </c>
      <c r="X161" s="55">
        <f t="shared" si="29"/>
        <v>0</v>
      </c>
      <c r="AG161" s="55"/>
    </row>
    <row r="162" spans="1:33">
      <c r="A162" s="135">
        <v>3634</v>
      </c>
      <c r="B162" s="140">
        <v>1.1100000000000001</v>
      </c>
      <c r="C162" s="135">
        <v>3634</v>
      </c>
      <c r="D162" s="140">
        <v>0.99</v>
      </c>
      <c r="E162" s="135">
        <v>3620</v>
      </c>
      <c r="F162" s="140">
        <v>2.6</v>
      </c>
      <c r="G162" s="135">
        <v>3574</v>
      </c>
      <c r="H162" s="136">
        <v>0.5</v>
      </c>
      <c r="I162" s="135">
        <v>3559</v>
      </c>
      <c r="J162" s="136">
        <v>1.1299999999999999</v>
      </c>
      <c r="K162" s="121">
        <v>3548</v>
      </c>
      <c r="L162" s="118">
        <v>0.67</v>
      </c>
      <c r="M162" s="121">
        <v>3373</v>
      </c>
      <c r="N162" s="118">
        <v>3.8499999999999996</v>
      </c>
      <c r="P162" s="105">
        <f>Page1.5!A29</f>
        <v>0</v>
      </c>
      <c r="Q162" s="55">
        <f t="shared" si="25"/>
        <v>0</v>
      </c>
      <c r="R162" s="55">
        <f t="shared" si="26"/>
        <v>0</v>
      </c>
      <c r="S162" s="55">
        <f t="shared" si="27"/>
        <v>0</v>
      </c>
      <c r="T162" s="55">
        <f t="shared" si="28"/>
        <v>0</v>
      </c>
      <c r="U162" s="55">
        <f t="shared" ref="U162:U211" si="30">SUMIF($I$2:$I$600,P162,$J$2:$J$600)</f>
        <v>0</v>
      </c>
      <c r="V162" s="55">
        <f t="shared" ref="V162:V211" si="31">SUMIF($K$2:$K$600,P162,$L$2:$L$600)</f>
        <v>0</v>
      </c>
      <c r="W162" s="55">
        <f t="shared" ref="W162:W211" si="32">SUMIF($M$2:$M$600,P162,$N$2:$N$600)</f>
        <v>0</v>
      </c>
      <c r="X162" s="55">
        <f t="shared" si="29"/>
        <v>0</v>
      </c>
      <c r="AG162" s="55"/>
    </row>
    <row r="163" spans="1:33">
      <c r="A163" s="135">
        <v>3635</v>
      </c>
      <c r="B163" s="140">
        <v>1.33</v>
      </c>
      <c r="C163" s="135">
        <v>3635</v>
      </c>
      <c r="D163" s="140">
        <v>1.37</v>
      </c>
      <c r="E163" s="135">
        <v>3629</v>
      </c>
      <c r="F163" s="140">
        <v>0.93</v>
      </c>
      <c r="G163" s="135">
        <v>3612</v>
      </c>
      <c r="H163" s="136">
        <v>1.2</v>
      </c>
      <c r="I163" s="135">
        <v>3574</v>
      </c>
      <c r="J163" s="136">
        <v>0.5</v>
      </c>
      <c r="K163" s="121">
        <v>3559</v>
      </c>
      <c r="L163" s="118">
        <v>1.1599999999999999</v>
      </c>
      <c r="M163" s="121">
        <v>3383</v>
      </c>
      <c r="N163" s="118">
        <v>0.89</v>
      </c>
      <c r="P163" s="105">
        <f>Page1.5!A30</f>
        <v>0</v>
      </c>
      <c r="Q163" s="55">
        <f t="shared" si="25"/>
        <v>0</v>
      </c>
      <c r="R163" s="55">
        <f t="shared" si="26"/>
        <v>0</v>
      </c>
      <c r="S163" s="55">
        <f t="shared" si="27"/>
        <v>0</v>
      </c>
      <c r="T163" s="55">
        <f t="shared" si="28"/>
        <v>0</v>
      </c>
      <c r="U163" s="55">
        <f t="shared" si="30"/>
        <v>0</v>
      </c>
      <c r="V163" s="55">
        <f t="shared" si="31"/>
        <v>0</v>
      </c>
      <c r="W163" s="55">
        <f t="shared" si="32"/>
        <v>0</v>
      </c>
      <c r="X163" s="55">
        <f t="shared" si="29"/>
        <v>0</v>
      </c>
      <c r="AG163" s="55"/>
    </row>
    <row r="164" spans="1:33">
      <c r="A164" s="135">
        <v>3638</v>
      </c>
      <c r="B164" s="140">
        <v>1.32</v>
      </c>
      <c r="C164" s="135">
        <v>3638</v>
      </c>
      <c r="D164" s="140">
        <v>1.23</v>
      </c>
      <c r="E164" s="135">
        <v>3632</v>
      </c>
      <c r="F164" s="140">
        <v>1.99</v>
      </c>
      <c r="G164" s="135">
        <v>3620</v>
      </c>
      <c r="H164" s="136">
        <v>1.91</v>
      </c>
      <c r="I164" s="135">
        <v>3612</v>
      </c>
      <c r="J164" s="136">
        <v>1.2</v>
      </c>
      <c r="K164" s="121">
        <v>3574</v>
      </c>
      <c r="L164" s="118">
        <v>0.48</v>
      </c>
      <c r="M164" s="121">
        <v>3385</v>
      </c>
      <c r="N164" s="118">
        <v>0.48</v>
      </c>
      <c r="P164" s="105">
        <f>Page1.5!A31</f>
        <v>0</v>
      </c>
      <c r="Q164" s="55">
        <f t="shared" si="25"/>
        <v>0</v>
      </c>
      <c r="R164" s="55">
        <f t="shared" si="26"/>
        <v>0</v>
      </c>
      <c r="S164" s="55">
        <f t="shared" si="27"/>
        <v>0</v>
      </c>
      <c r="T164" s="55">
        <f t="shared" si="28"/>
        <v>0</v>
      </c>
      <c r="U164" s="55">
        <f t="shared" si="30"/>
        <v>0</v>
      </c>
      <c r="V164" s="55">
        <f t="shared" si="31"/>
        <v>0</v>
      </c>
      <c r="W164" s="55">
        <f t="shared" si="32"/>
        <v>0</v>
      </c>
      <c r="X164" s="55">
        <f t="shared" si="29"/>
        <v>0</v>
      </c>
      <c r="AG164" s="55"/>
    </row>
    <row r="165" spans="1:33">
      <c r="A165" s="135">
        <v>3642</v>
      </c>
      <c r="B165" s="140">
        <v>1.05</v>
      </c>
      <c r="C165" s="135">
        <v>3642</v>
      </c>
      <c r="D165" s="140">
        <v>0.83</v>
      </c>
      <c r="E165" s="135">
        <v>3634</v>
      </c>
      <c r="F165" s="140">
        <v>1.04</v>
      </c>
      <c r="G165" s="135">
        <v>3629</v>
      </c>
      <c r="H165" s="136">
        <v>0.81</v>
      </c>
      <c r="I165" s="135">
        <v>3620</v>
      </c>
      <c r="J165" s="136">
        <v>1.91</v>
      </c>
      <c r="K165" s="121">
        <v>3612</v>
      </c>
      <c r="L165" s="118">
        <v>1.43</v>
      </c>
      <c r="M165" s="121">
        <v>3400</v>
      </c>
      <c r="N165" s="118">
        <v>1.91</v>
      </c>
      <c r="P165" s="105">
        <f>Page1.5!A32</f>
        <v>0</v>
      </c>
      <c r="Q165" s="55">
        <f t="shared" si="25"/>
        <v>0</v>
      </c>
      <c r="R165" s="55">
        <f t="shared" si="26"/>
        <v>0</v>
      </c>
      <c r="S165" s="55">
        <f t="shared" si="27"/>
        <v>0</v>
      </c>
      <c r="T165" s="55">
        <f t="shared" si="28"/>
        <v>0</v>
      </c>
      <c r="U165" s="55">
        <f t="shared" si="30"/>
        <v>0</v>
      </c>
      <c r="V165" s="55">
        <f t="shared" si="31"/>
        <v>0</v>
      </c>
      <c r="W165" s="55">
        <f t="shared" si="32"/>
        <v>0</v>
      </c>
      <c r="X165" s="55">
        <f t="shared" si="29"/>
        <v>0</v>
      </c>
      <c r="AG165" s="55"/>
    </row>
    <row r="166" spans="1:33">
      <c r="A166" s="135">
        <v>3643</v>
      </c>
      <c r="B166" s="140">
        <v>1.62</v>
      </c>
      <c r="C166" s="135">
        <v>3643</v>
      </c>
      <c r="D166" s="140">
        <v>1.51</v>
      </c>
      <c r="E166" s="135">
        <v>3635</v>
      </c>
      <c r="F166" s="140">
        <v>1.57</v>
      </c>
      <c r="G166" s="135">
        <v>3632</v>
      </c>
      <c r="H166" s="136">
        <v>1.56</v>
      </c>
      <c r="I166" s="135">
        <v>3629</v>
      </c>
      <c r="J166" s="136">
        <v>0.81</v>
      </c>
      <c r="K166" s="121">
        <v>3620</v>
      </c>
      <c r="L166" s="118">
        <v>2.1</v>
      </c>
      <c r="M166" s="121">
        <v>3507</v>
      </c>
      <c r="N166" s="118">
        <v>2.0099999999999998</v>
      </c>
      <c r="P166" s="105">
        <f>Page1.5!A33</f>
        <v>0</v>
      </c>
      <c r="Q166" s="55">
        <f t="shared" si="25"/>
        <v>0</v>
      </c>
      <c r="R166" s="55">
        <f t="shared" si="26"/>
        <v>0</v>
      </c>
      <c r="S166" s="55">
        <f t="shared" si="27"/>
        <v>0</v>
      </c>
      <c r="T166" s="55">
        <f t="shared" si="28"/>
        <v>0</v>
      </c>
      <c r="U166" s="55">
        <f t="shared" si="30"/>
        <v>0</v>
      </c>
      <c r="V166" s="55">
        <f t="shared" si="31"/>
        <v>0</v>
      </c>
      <c r="W166" s="55">
        <f t="shared" si="32"/>
        <v>0</v>
      </c>
      <c r="X166" s="55">
        <f t="shared" si="29"/>
        <v>0</v>
      </c>
      <c r="AG166" s="55"/>
    </row>
    <row r="167" spans="1:33">
      <c r="A167" s="135">
        <v>3647</v>
      </c>
      <c r="B167" s="140">
        <v>1.71</v>
      </c>
      <c r="C167" s="135">
        <v>3647</v>
      </c>
      <c r="D167" s="140">
        <v>1.6</v>
      </c>
      <c r="E167" s="135">
        <v>3638</v>
      </c>
      <c r="F167" s="140">
        <v>1.26</v>
      </c>
      <c r="G167" s="135">
        <v>3634</v>
      </c>
      <c r="H167" s="136">
        <v>0.93</v>
      </c>
      <c r="I167" s="135">
        <v>3632</v>
      </c>
      <c r="J167" s="136">
        <v>1.56</v>
      </c>
      <c r="K167" s="121">
        <v>3629</v>
      </c>
      <c r="L167" s="118">
        <v>0.88</v>
      </c>
      <c r="M167" s="121">
        <v>3548</v>
      </c>
      <c r="N167" s="118">
        <v>0.79</v>
      </c>
      <c r="P167" s="105">
        <f>Page1.5!A34</f>
        <v>0</v>
      </c>
      <c r="Q167" s="55">
        <f t="shared" si="25"/>
        <v>0</v>
      </c>
      <c r="R167" s="55">
        <f t="shared" si="26"/>
        <v>0</v>
      </c>
      <c r="S167" s="55">
        <f t="shared" si="27"/>
        <v>0</v>
      </c>
      <c r="T167" s="55">
        <f t="shared" si="28"/>
        <v>0</v>
      </c>
      <c r="U167" s="55">
        <f t="shared" si="30"/>
        <v>0</v>
      </c>
      <c r="V167" s="55">
        <f t="shared" si="31"/>
        <v>0</v>
      </c>
      <c r="W167" s="55">
        <f t="shared" si="32"/>
        <v>0</v>
      </c>
      <c r="X167" s="55">
        <f t="shared" si="29"/>
        <v>0</v>
      </c>
      <c r="AG167" s="55"/>
    </row>
    <row r="168" spans="1:33">
      <c r="A168" s="135">
        <v>3648</v>
      </c>
      <c r="B168" s="140">
        <v>0.99</v>
      </c>
      <c r="C168" s="135">
        <v>3648</v>
      </c>
      <c r="D168" s="140">
        <v>1.02</v>
      </c>
      <c r="E168" s="135">
        <v>3642</v>
      </c>
      <c r="F168" s="140">
        <v>0.8</v>
      </c>
      <c r="G168" s="135">
        <v>3635</v>
      </c>
      <c r="H168" s="136">
        <v>1.17</v>
      </c>
      <c r="I168" s="135">
        <v>3634</v>
      </c>
      <c r="J168" s="136">
        <v>0.93</v>
      </c>
      <c r="K168" s="121">
        <v>3632</v>
      </c>
      <c r="L168" s="118">
        <v>1.64</v>
      </c>
      <c r="M168" s="121">
        <v>3559</v>
      </c>
      <c r="N168" s="118">
        <v>1.46</v>
      </c>
      <c r="P168" s="105">
        <f>Page1.5!A35</f>
        <v>0</v>
      </c>
      <c r="Q168" s="55">
        <f t="shared" si="25"/>
        <v>0</v>
      </c>
      <c r="R168" s="55">
        <f t="shared" si="26"/>
        <v>0</v>
      </c>
      <c r="S168" s="55">
        <f t="shared" si="27"/>
        <v>0</v>
      </c>
      <c r="T168" s="55">
        <f t="shared" si="28"/>
        <v>0</v>
      </c>
      <c r="U168" s="55">
        <f t="shared" si="30"/>
        <v>0</v>
      </c>
      <c r="V168" s="55">
        <f t="shared" si="31"/>
        <v>0</v>
      </c>
      <c r="W168" s="55">
        <f t="shared" si="32"/>
        <v>0</v>
      </c>
      <c r="X168" s="55">
        <f t="shared" si="29"/>
        <v>0</v>
      </c>
      <c r="AG168" s="55"/>
    </row>
    <row r="169" spans="1:33">
      <c r="A169" s="135">
        <v>3681</v>
      </c>
      <c r="B169" s="140">
        <v>0.44</v>
      </c>
      <c r="C169" s="135">
        <v>3681</v>
      </c>
      <c r="D169" s="140">
        <v>0.42</v>
      </c>
      <c r="E169" s="135">
        <v>3643</v>
      </c>
      <c r="F169" s="140">
        <v>1.49</v>
      </c>
      <c r="G169" s="135">
        <v>3638</v>
      </c>
      <c r="H169" s="136">
        <v>0.84</v>
      </c>
      <c r="I169" s="135">
        <v>3635</v>
      </c>
      <c r="J169" s="136">
        <v>1.17</v>
      </c>
      <c r="K169" s="121">
        <v>3634</v>
      </c>
      <c r="L169" s="118">
        <v>1.01</v>
      </c>
      <c r="M169" s="121">
        <v>3574</v>
      </c>
      <c r="N169" s="118">
        <v>0.56000000000000005</v>
      </c>
      <c r="P169" s="105">
        <f>Page1.5!A36</f>
        <v>0</v>
      </c>
      <c r="Q169" s="55">
        <f t="shared" si="25"/>
        <v>0</v>
      </c>
      <c r="R169" s="55">
        <f t="shared" si="26"/>
        <v>0</v>
      </c>
      <c r="S169" s="55">
        <f t="shared" si="27"/>
        <v>0</v>
      </c>
      <c r="T169" s="55">
        <f t="shared" si="28"/>
        <v>0</v>
      </c>
      <c r="U169" s="55">
        <f t="shared" si="30"/>
        <v>0</v>
      </c>
      <c r="V169" s="55">
        <f t="shared" si="31"/>
        <v>0</v>
      </c>
      <c r="W169" s="55">
        <f t="shared" si="32"/>
        <v>0</v>
      </c>
      <c r="X169" s="55">
        <f t="shared" si="29"/>
        <v>0</v>
      </c>
      <c r="AG169" s="55"/>
    </row>
    <row r="170" spans="1:33">
      <c r="A170" s="135">
        <v>3685</v>
      </c>
      <c r="B170" s="140">
        <v>0.55000000000000004</v>
      </c>
      <c r="C170" s="135">
        <v>3685</v>
      </c>
      <c r="D170" s="140">
        <v>0.54</v>
      </c>
      <c r="E170" s="135">
        <v>3647</v>
      </c>
      <c r="F170" s="140">
        <v>1.63</v>
      </c>
      <c r="G170" s="135">
        <v>3642</v>
      </c>
      <c r="H170" s="136">
        <v>0.66</v>
      </c>
      <c r="I170" s="135">
        <v>3638</v>
      </c>
      <c r="J170" s="136">
        <v>0.84</v>
      </c>
      <c r="K170" s="121">
        <v>3635</v>
      </c>
      <c r="L170" s="118">
        <v>1.22</v>
      </c>
      <c r="M170" s="121">
        <v>3612</v>
      </c>
      <c r="N170" s="118">
        <v>1.59</v>
      </c>
      <c r="P170" s="105">
        <f>Page1.5!A37</f>
        <v>0</v>
      </c>
      <c r="Q170" s="55">
        <f t="shared" si="25"/>
        <v>0</v>
      </c>
      <c r="R170" s="55">
        <f t="shared" si="26"/>
        <v>0</v>
      </c>
      <c r="S170" s="55">
        <f t="shared" si="27"/>
        <v>0</v>
      </c>
      <c r="T170" s="55">
        <f t="shared" si="28"/>
        <v>0</v>
      </c>
      <c r="U170" s="55">
        <f t="shared" si="30"/>
        <v>0</v>
      </c>
      <c r="V170" s="55">
        <f t="shared" si="31"/>
        <v>0</v>
      </c>
      <c r="W170" s="55">
        <f t="shared" si="32"/>
        <v>0</v>
      </c>
      <c r="X170" s="55">
        <f t="shared" si="29"/>
        <v>0</v>
      </c>
      <c r="AG170" s="55"/>
    </row>
    <row r="171" spans="1:33">
      <c r="A171" s="135">
        <v>3719</v>
      </c>
      <c r="B171" s="140">
        <v>1.46</v>
      </c>
      <c r="C171" s="135">
        <v>3719</v>
      </c>
      <c r="D171" s="140">
        <v>1.22</v>
      </c>
      <c r="E171" s="135">
        <v>3648</v>
      </c>
      <c r="F171" s="140">
        <v>1.07</v>
      </c>
      <c r="G171" s="135">
        <v>3643</v>
      </c>
      <c r="H171" s="136">
        <v>1.1000000000000001</v>
      </c>
      <c r="I171" s="135">
        <v>3642</v>
      </c>
      <c r="J171" s="136">
        <v>0.66</v>
      </c>
      <c r="K171" s="121">
        <v>3638</v>
      </c>
      <c r="L171" s="118">
        <v>0.82</v>
      </c>
      <c r="M171" s="121">
        <v>3620</v>
      </c>
      <c r="N171" s="118">
        <v>2.2799999999999998</v>
      </c>
      <c r="P171" s="105">
        <f>Page1.5!A38</f>
        <v>0</v>
      </c>
      <c r="Q171" s="55">
        <f t="shared" si="25"/>
        <v>0</v>
      </c>
      <c r="R171" s="55">
        <f t="shared" si="26"/>
        <v>0</v>
      </c>
      <c r="S171" s="55">
        <f t="shared" si="27"/>
        <v>0</v>
      </c>
      <c r="T171" s="55">
        <f t="shared" si="28"/>
        <v>0</v>
      </c>
      <c r="U171" s="55">
        <f t="shared" si="30"/>
        <v>0</v>
      </c>
      <c r="V171" s="55">
        <f t="shared" si="31"/>
        <v>0</v>
      </c>
      <c r="W171" s="55">
        <f t="shared" si="32"/>
        <v>0</v>
      </c>
      <c r="X171" s="55">
        <f t="shared" si="29"/>
        <v>0</v>
      </c>
      <c r="AG171" s="55"/>
    </row>
    <row r="172" spans="1:33">
      <c r="A172" s="135">
        <v>3724</v>
      </c>
      <c r="B172" s="140">
        <v>2.41</v>
      </c>
      <c r="C172" s="135">
        <v>3724</v>
      </c>
      <c r="D172" s="140">
        <v>2.25</v>
      </c>
      <c r="E172" s="135">
        <v>3681</v>
      </c>
      <c r="F172" s="140">
        <v>0.44</v>
      </c>
      <c r="G172" s="135">
        <v>3647</v>
      </c>
      <c r="H172" s="136">
        <v>1.1000000000000001</v>
      </c>
      <c r="I172" s="135">
        <v>3643</v>
      </c>
      <c r="J172" s="136">
        <v>1.1000000000000001</v>
      </c>
      <c r="K172" s="121">
        <v>3642</v>
      </c>
      <c r="L172" s="118">
        <v>0.71</v>
      </c>
      <c r="M172" s="121">
        <v>3629</v>
      </c>
      <c r="N172" s="118">
        <v>1.04</v>
      </c>
      <c r="P172" s="105">
        <f>Page1.5!A39</f>
        <v>0</v>
      </c>
      <c r="Q172" s="55">
        <f t="shared" si="25"/>
        <v>0</v>
      </c>
      <c r="R172" s="55">
        <f t="shared" si="26"/>
        <v>0</v>
      </c>
      <c r="S172" s="55">
        <f t="shared" si="27"/>
        <v>0</v>
      </c>
      <c r="T172" s="55">
        <f t="shared" si="28"/>
        <v>0</v>
      </c>
      <c r="U172" s="55">
        <f t="shared" si="30"/>
        <v>0</v>
      </c>
      <c r="V172" s="55">
        <f t="shared" si="31"/>
        <v>0</v>
      </c>
      <c r="W172" s="55">
        <f t="shared" si="32"/>
        <v>0</v>
      </c>
      <c r="X172" s="55">
        <f t="shared" si="29"/>
        <v>0</v>
      </c>
      <c r="AG172" s="55"/>
    </row>
    <row r="173" spans="1:33">
      <c r="A173" s="135">
        <v>3726</v>
      </c>
      <c r="B173" s="140">
        <v>2.4700000000000002</v>
      </c>
      <c r="C173" s="135">
        <v>3726</v>
      </c>
      <c r="D173" s="140">
        <v>2.35</v>
      </c>
      <c r="E173" s="135">
        <v>3685</v>
      </c>
      <c r="F173" s="140">
        <v>0.59</v>
      </c>
      <c r="G173" s="135">
        <v>3648</v>
      </c>
      <c r="H173" s="136">
        <v>0.75</v>
      </c>
      <c r="I173" s="135">
        <v>3647</v>
      </c>
      <c r="J173" s="136">
        <v>1.1000000000000001</v>
      </c>
      <c r="K173" s="121">
        <v>3643</v>
      </c>
      <c r="L173" s="118">
        <v>1.1599999999999999</v>
      </c>
      <c r="M173" s="121">
        <v>3632</v>
      </c>
      <c r="N173" s="118">
        <v>1.97</v>
      </c>
      <c r="P173" s="105">
        <f>Page1.5!A40</f>
        <v>0</v>
      </c>
      <c r="Q173" s="55">
        <f t="shared" si="25"/>
        <v>0</v>
      </c>
      <c r="R173" s="55">
        <f t="shared" si="26"/>
        <v>0</v>
      </c>
      <c r="S173" s="55">
        <f t="shared" si="27"/>
        <v>0</v>
      </c>
      <c r="T173" s="55">
        <f t="shared" si="28"/>
        <v>0</v>
      </c>
      <c r="U173" s="55">
        <f t="shared" si="30"/>
        <v>0</v>
      </c>
      <c r="V173" s="55">
        <f t="shared" si="31"/>
        <v>0</v>
      </c>
      <c r="W173" s="55">
        <f t="shared" si="32"/>
        <v>0</v>
      </c>
      <c r="X173" s="55">
        <f t="shared" si="29"/>
        <v>0</v>
      </c>
      <c r="AG173" s="55"/>
    </row>
    <row r="174" spans="1:33">
      <c r="A174" s="135">
        <v>3803</v>
      </c>
      <c r="B174" s="140">
        <v>1.9</v>
      </c>
      <c r="C174" s="135">
        <v>3803</v>
      </c>
      <c r="D174" s="140">
        <v>1.95</v>
      </c>
      <c r="E174" s="135">
        <v>3719</v>
      </c>
      <c r="F174" s="140">
        <v>1.3</v>
      </c>
      <c r="G174" s="135">
        <v>3681</v>
      </c>
      <c r="H174" s="136">
        <v>0.38</v>
      </c>
      <c r="I174" s="135">
        <v>3648</v>
      </c>
      <c r="J174" s="136">
        <v>0.75</v>
      </c>
      <c r="K174" s="121">
        <v>3647</v>
      </c>
      <c r="L174" s="118">
        <v>1.04</v>
      </c>
      <c r="M174" s="121">
        <v>3634</v>
      </c>
      <c r="N174" s="118">
        <v>1.17</v>
      </c>
      <c r="P174" s="105">
        <f>Page1.5!A41</f>
        <v>0</v>
      </c>
      <c r="Q174" s="55">
        <f t="shared" si="25"/>
        <v>0</v>
      </c>
      <c r="R174" s="55">
        <f t="shared" si="26"/>
        <v>0</v>
      </c>
      <c r="S174" s="55">
        <f t="shared" si="27"/>
        <v>0</v>
      </c>
      <c r="T174" s="55">
        <f t="shared" si="28"/>
        <v>0</v>
      </c>
      <c r="U174" s="55">
        <f t="shared" si="30"/>
        <v>0</v>
      </c>
      <c r="V174" s="55">
        <f t="shared" si="31"/>
        <v>0</v>
      </c>
      <c r="W174" s="55">
        <f t="shared" si="32"/>
        <v>0</v>
      </c>
      <c r="X174" s="55">
        <f t="shared" si="29"/>
        <v>0</v>
      </c>
      <c r="AG174" s="55"/>
    </row>
    <row r="175" spans="1:33">
      <c r="A175" s="135">
        <v>3807</v>
      </c>
      <c r="B175" s="140">
        <v>1.62</v>
      </c>
      <c r="C175" s="135">
        <v>3807</v>
      </c>
      <c r="D175" s="140">
        <v>1.73</v>
      </c>
      <c r="E175" s="135">
        <v>3724</v>
      </c>
      <c r="F175" s="140">
        <v>2.46</v>
      </c>
      <c r="G175" s="135">
        <v>3685</v>
      </c>
      <c r="H175" s="136">
        <v>0.5</v>
      </c>
      <c r="I175" s="135">
        <v>3681</v>
      </c>
      <c r="J175" s="136">
        <v>0.38</v>
      </c>
      <c r="K175" s="121">
        <v>3648</v>
      </c>
      <c r="L175" s="118">
        <v>0.8</v>
      </c>
      <c r="M175" s="121">
        <v>3635</v>
      </c>
      <c r="N175" s="118">
        <v>1.68</v>
      </c>
      <c r="P175" s="105">
        <f>Page1.5!A42</f>
        <v>0</v>
      </c>
      <c r="Q175" s="55">
        <f t="shared" si="25"/>
        <v>0</v>
      </c>
      <c r="R175" s="55">
        <f t="shared" si="26"/>
        <v>0</v>
      </c>
      <c r="S175" s="55">
        <f t="shared" si="27"/>
        <v>0</v>
      </c>
      <c r="T175" s="55">
        <f t="shared" si="28"/>
        <v>0</v>
      </c>
      <c r="U175" s="55">
        <f t="shared" si="30"/>
        <v>0</v>
      </c>
      <c r="V175" s="55">
        <f t="shared" si="31"/>
        <v>0</v>
      </c>
      <c r="W175" s="55">
        <f t="shared" si="32"/>
        <v>0</v>
      </c>
      <c r="X175" s="55">
        <f t="shared" si="29"/>
        <v>0</v>
      </c>
      <c r="AG175" s="55"/>
    </row>
    <row r="176" spans="1:33">
      <c r="A176" s="135">
        <v>3808</v>
      </c>
      <c r="B176" s="140">
        <v>2.65</v>
      </c>
      <c r="C176" s="135">
        <v>3808</v>
      </c>
      <c r="D176" s="140">
        <v>2.5</v>
      </c>
      <c r="E176" s="135">
        <v>3726</v>
      </c>
      <c r="F176" s="140">
        <v>2.62</v>
      </c>
      <c r="G176" s="135">
        <v>3719</v>
      </c>
      <c r="H176" s="136">
        <v>0.71</v>
      </c>
      <c r="I176" s="135">
        <v>3685</v>
      </c>
      <c r="J176" s="136">
        <v>0.5</v>
      </c>
      <c r="K176" s="121">
        <v>3681</v>
      </c>
      <c r="L176" s="118">
        <v>0.4</v>
      </c>
      <c r="M176" s="121">
        <v>3638</v>
      </c>
      <c r="N176" s="118">
        <v>0.92</v>
      </c>
      <c r="P176" s="105">
        <f>Page1.5!A43</f>
        <v>0</v>
      </c>
      <c r="Q176" s="55">
        <f t="shared" si="25"/>
        <v>0</v>
      </c>
      <c r="R176" s="55">
        <f t="shared" si="26"/>
        <v>0</v>
      </c>
      <c r="S176" s="55">
        <f t="shared" si="27"/>
        <v>0</v>
      </c>
      <c r="T176" s="55">
        <f t="shared" si="28"/>
        <v>0</v>
      </c>
      <c r="U176" s="55">
        <f t="shared" si="30"/>
        <v>0</v>
      </c>
      <c r="V176" s="55">
        <f t="shared" si="31"/>
        <v>0</v>
      </c>
      <c r="W176" s="55">
        <f t="shared" si="32"/>
        <v>0</v>
      </c>
      <c r="X176" s="55">
        <f t="shared" si="29"/>
        <v>0</v>
      </c>
      <c r="AG176" s="55"/>
    </row>
    <row r="177" spans="1:33">
      <c r="A177" s="135">
        <v>3821</v>
      </c>
      <c r="B177" s="140">
        <v>4.7</v>
      </c>
      <c r="C177" s="135">
        <v>3821</v>
      </c>
      <c r="D177" s="140">
        <v>4.5</v>
      </c>
      <c r="E177" s="135">
        <v>3803</v>
      </c>
      <c r="F177" s="140">
        <v>2.0499999999999998</v>
      </c>
      <c r="G177" s="135">
        <v>3724</v>
      </c>
      <c r="H177" s="136">
        <v>1.96</v>
      </c>
      <c r="I177" s="135">
        <v>3719</v>
      </c>
      <c r="J177" s="136">
        <v>0.71</v>
      </c>
      <c r="K177" s="121">
        <v>3685</v>
      </c>
      <c r="L177" s="118">
        <v>0.6</v>
      </c>
      <c r="M177" s="121">
        <v>3642</v>
      </c>
      <c r="N177" s="118">
        <v>0.76</v>
      </c>
      <c r="P177" s="105">
        <f>Page1.5!A44</f>
        <v>0</v>
      </c>
      <c r="Q177" s="55">
        <f t="shared" si="25"/>
        <v>0</v>
      </c>
      <c r="R177" s="55">
        <f t="shared" si="26"/>
        <v>0</v>
      </c>
      <c r="S177" s="55">
        <f t="shared" si="27"/>
        <v>0</v>
      </c>
      <c r="T177" s="55">
        <f t="shared" si="28"/>
        <v>0</v>
      </c>
      <c r="U177" s="55">
        <f t="shared" si="30"/>
        <v>0</v>
      </c>
      <c r="V177" s="55">
        <f t="shared" si="31"/>
        <v>0</v>
      </c>
      <c r="W177" s="55">
        <f t="shared" si="32"/>
        <v>0</v>
      </c>
      <c r="X177" s="55">
        <f t="shared" si="29"/>
        <v>0</v>
      </c>
      <c r="AG177" s="55"/>
    </row>
    <row r="178" spans="1:33">
      <c r="A178" s="135">
        <v>3822</v>
      </c>
      <c r="B178" s="140">
        <v>2.59</v>
      </c>
      <c r="C178" s="135">
        <v>3822</v>
      </c>
      <c r="D178" s="140">
        <v>2.39</v>
      </c>
      <c r="E178" s="135">
        <v>3807</v>
      </c>
      <c r="F178" s="140">
        <v>1.85</v>
      </c>
      <c r="G178" s="135">
        <v>3726</v>
      </c>
      <c r="H178" s="136">
        <v>2.35</v>
      </c>
      <c r="I178" s="135">
        <v>3724</v>
      </c>
      <c r="J178" s="136">
        <v>1.96</v>
      </c>
      <c r="K178" s="121">
        <v>3719</v>
      </c>
      <c r="L178" s="118">
        <v>0.72</v>
      </c>
      <c r="M178" s="121">
        <v>3643</v>
      </c>
      <c r="N178" s="118">
        <v>1.61</v>
      </c>
      <c r="P178" s="105">
        <f>Page1.5!A45</f>
        <v>0</v>
      </c>
      <c r="Q178" s="55">
        <f t="shared" si="25"/>
        <v>0</v>
      </c>
      <c r="R178" s="55">
        <f t="shared" si="26"/>
        <v>0</v>
      </c>
      <c r="S178" s="55">
        <f t="shared" si="27"/>
        <v>0</v>
      </c>
      <c r="T178" s="55">
        <f t="shared" si="28"/>
        <v>0</v>
      </c>
      <c r="U178" s="55">
        <f t="shared" si="30"/>
        <v>0</v>
      </c>
      <c r="V178" s="55">
        <f t="shared" si="31"/>
        <v>0</v>
      </c>
      <c r="W178" s="55">
        <f t="shared" si="32"/>
        <v>0</v>
      </c>
      <c r="X178" s="55">
        <f t="shared" si="29"/>
        <v>0</v>
      </c>
      <c r="AG178" s="55"/>
    </row>
    <row r="179" spans="1:33">
      <c r="A179" s="135">
        <v>3824</v>
      </c>
      <c r="B179" s="140">
        <v>2.99</v>
      </c>
      <c r="C179" s="135">
        <v>3824</v>
      </c>
      <c r="D179" s="140">
        <v>3.07</v>
      </c>
      <c r="E179" s="135">
        <v>3808</v>
      </c>
      <c r="F179" s="140">
        <v>2.36</v>
      </c>
      <c r="G179" s="135">
        <v>3803</v>
      </c>
      <c r="H179" s="136">
        <v>1.67</v>
      </c>
      <c r="I179" s="135">
        <v>3726</v>
      </c>
      <c r="J179" s="136">
        <v>2.35</v>
      </c>
      <c r="K179" s="121">
        <v>3724</v>
      </c>
      <c r="L179" s="118">
        <v>2.25</v>
      </c>
      <c r="M179" s="121">
        <v>3647</v>
      </c>
      <c r="N179" s="118">
        <v>1.17</v>
      </c>
      <c r="P179" s="105">
        <f>Page1.5!A46</f>
        <v>0</v>
      </c>
      <c r="Q179" s="55">
        <f t="shared" si="25"/>
        <v>0</v>
      </c>
      <c r="R179" s="55">
        <f t="shared" si="26"/>
        <v>0</v>
      </c>
      <c r="S179" s="55">
        <f t="shared" si="27"/>
        <v>0</v>
      </c>
      <c r="T179" s="55">
        <f t="shared" si="28"/>
        <v>0</v>
      </c>
      <c r="U179" s="55">
        <f t="shared" si="30"/>
        <v>0</v>
      </c>
      <c r="V179" s="55">
        <f t="shared" si="31"/>
        <v>0</v>
      </c>
      <c r="W179" s="55">
        <f t="shared" si="32"/>
        <v>0</v>
      </c>
      <c r="X179" s="55">
        <f t="shared" si="29"/>
        <v>0</v>
      </c>
      <c r="AG179" s="55"/>
    </row>
    <row r="180" spans="1:33">
      <c r="A180" s="135">
        <v>3826</v>
      </c>
      <c r="B180" s="140">
        <v>0.61</v>
      </c>
      <c r="C180" s="135">
        <v>3826</v>
      </c>
      <c r="D180" s="140">
        <v>0.62</v>
      </c>
      <c r="E180" s="135">
        <v>3821</v>
      </c>
      <c r="F180" s="140">
        <v>4.21</v>
      </c>
      <c r="G180" s="135">
        <v>3807</v>
      </c>
      <c r="H180" s="136">
        <v>1.36</v>
      </c>
      <c r="I180" s="135">
        <v>3803</v>
      </c>
      <c r="J180" s="136">
        <v>1.67</v>
      </c>
      <c r="K180" s="121">
        <v>3726</v>
      </c>
      <c r="L180" s="118">
        <v>3.12</v>
      </c>
      <c r="M180" s="121">
        <v>3648</v>
      </c>
      <c r="N180" s="118">
        <v>0.95</v>
      </c>
      <c r="P180" s="105">
        <f>Page1.5!A47</f>
        <v>0</v>
      </c>
      <c r="Q180" s="55">
        <f t="shared" si="25"/>
        <v>0</v>
      </c>
      <c r="R180" s="55">
        <f t="shared" si="26"/>
        <v>0</v>
      </c>
      <c r="S180" s="55">
        <f t="shared" si="27"/>
        <v>0</v>
      </c>
      <c r="T180" s="55">
        <f t="shared" si="28"/>
        <v>0</v>
      </c>
      <c r="U180" s="55">
        <f t="shared" si="30"/>
        <v>0</v>
      </c>
      <c r="V180" s="55">
        <f t="shared" si="31"/>
        <v>0</v>
      </c>
      <c r="W180" s="55">
        <f t="shared" si="32"/>
        <v>0</v>
      </c>
      <c r="X180" s="55">
        <f t="shared" si="29"/>
        <v>0</v>
      </c>
      <c r="AG180" s="55"/>
    </row>
    <row r="181" spans="1:33">
      <c r="A181" s="135">
        <v>3827</v>
      </c>
      <c r="B181" s="140">
        <v>1.29</v>
      </c>
      <c r="C181" s="135">
        <v>3827</v>
      </c>
      <c r="D181" s="140">
        <v>1.3</v>
      </c>
      <c r="E181" s="135">
        <v>3822</v>
      </c>
      <c r="F181" s="140">
        <v>2.46</v>
      </c>
      <c r="G181" s="135">
        <v>3808</v>
      </c>
      <c r="H181" s="136">
        <v>1.77</v>
      </c>
      <c r="I181" s="135">
        <v>3807</v>
      </c>
      <c r="J181" s="136">
        <v>1.36</v>
      </c>
      <c r="K181" s="121">
        <v>3803</v>
      </c>
      <c r="L181" s="118">
        <v>1.92</v>
      </c>
      <c r="M181" s="121">
        <v>3681</v>
      </c>
      <c r="N181" s="118">
        <v>0.45</v>
      </c>
      <c r="P181" s="105">
        <f>Page1.5!A48</f>
        <v>0</v>
      </c>
      <c r="Q181" s="55">
        <f t="shared" si="25"/>
        <v>0</v>
      </c>
      <c r="R181" s="55">
        <f t="shared" si="26"/>
        <v>0</v>
      </c>
      <c r="S181" s="55">
        <f t="shared" si="27"/>
        <v>0</v>
      </c>
      <c r="T181" s="55">
        <f t="shared" si="28"/>
        <v>0</v>
      </c>
      <c r="U181" s="55">
        <f t="shared" si="30"/>
        <v>0</v>
      </c>
      <c r="V181" s="55">
        <f t="shared" si="31"/>
        <v>0</v>
      </c>
      <c r="W181" s="55">
        <f t="shared" si="32"/>
        <v>0</v>
      </c>
      <c r="X181" s="55">
        <f t="shared" si="29"/>
        <v>0</v>
      </c>
      <c r="AG181" s="55"/>
    </row>
    <row r="182" spans="1:33">
      <c r="A182" s="135">
        <v>3830</v>
      </c>
      <c r="B182" s="140">
        <v>0.71</v>
      </c>
      <c r="C182" s="135">
        <v>3830</v>
      </c>
      <c r="D182" s="140">
        <v>0.67</v>
      </c>
      <c r="E182" s="135">
        <v>3824</v>
      </c>
      <c r="F182" s="140">
        <v>3.48</v>
      </c>
      <c r="G182" s="135">
        <v>3821</v>
      </c>
      <c r="H182" s="136">
        <v>2.83</v>
      </c>
      <c r="I182" s="135">
        <v>3808</v>
      </c>
      <c r="J182" s="136">
        <v>1.77</v>
      </c>
      <c r="K182" s="121">
        <v>3807</v>
      </c>
      <c r="L182" s="118">
        <v>1.56</v>
      </c>
      <c r="M182" s="121">
        <v>3685</v>
      </c>
      <c r="N182" s="118">
        <v>0.7</v>
      </c>
      <c r="P182" s="104">
        <f>Page1.6!A19</f>
        <v>0</v>
      </c>
      <c r="Q182" s="55">
        <f t="shared" si="25"/>
        <v>0</v>
      </c>
      <c r="R182" s="55">
        <f t="shared" si="26"/>
        <v>0</v>
      </c>
      <c r="S182" s="55">
        <f t="shared" si="27"/>
        <v>0</v>
      </c>
      <c r="T182" s="55">
        <f t="shared" si="28"/>
        <v>0</v>
      </c>
      <c r="U182" s="55">
        <f t="shared" si="30"/>
        <v>0</v>
      </c>
      <c r="V182" s="55">
        <f t="shared" si="31"/>
        <v>0</v>
      </c>
      <c r="W182" s="55">
        <f t="shared" si="32"/>
        <v>0</v>
      </c>
      <c r="X182" s="55">
        <f t="shared" si="29"/>
        <v>0</v>
      </c>
      <c r="AG182" s="55"/>
    </row>
    <row r="183" spans="1:33">
      <c r="A183" s="135">
        <v>3851</v>
      </c>
      <c r="B183" s="140">
        <v>1.27</v>
      </c>
      <c r="C183" s="135">
        <v>3851</v>
      </c>
      <c r="D183" s="140">
        <v>1.23</v>
      </c>
      <c r="E183" s="135">
        <v>3826</v>
      </c>
      <c r="F183" s="140">
        <v>0.69</v>
      </c>
      <c r="G183" s="135">
        <v>3822</v>
      </c>
      <c r="H183" s="136">
        <v>1.85</v>
      </c>
      <c r="I183" s="135">
        <v>3821</v>
      </c>
      <c r="J183" s="136">
        <v>2.83</v>
      </c>
      <c r="K183" s="121">
        <v>3808</v>
      </c>
      <c r="L183" s="118">
        <v>1.96</v>
      </c>
      <c r="M183" s="121">
        <v>3719</v>
      </c>
      <c r="N183" s="118">
        <v>0.91</v>
      </c>
      <c r="P183" s="104">
        <f>Page1.6!A20</f>
        <v>0</v>
      </c>
      <c r="Q183" s="55">
        <f t="shared" si="25"/>
        <v>0</v>
      </c>
      <c r="R183" s="55">
        <f t="shared" si="26"/>
        <v>0</v>
      </c>
      <c r="S183" s="55">
        <f t="shared" si="27"/>
        <v>0</v>
      </c>
      <c r="T183" s="55">
        <f t="shared" si="28"/>
        <v>0</v>
      </c>
      <c r="U183" s="55">
        <f t="shared" si="30"/>
        <v>0</v>
      </c>
      <c r="V183" s="55">
        <f t="shared" si="31"/>
        <v>0</v>
      </c>
      <c r="W183" s="55">
        <f t="shared" si="32"/>
        <v>0</v>
      </c>
      <c r="X183" s="55">
        <f t="shared" si="29"/>
        <v>0</v>
      </c>
      <c r="AG183" s="55"/>
    </row>
    <row r="184" spans="1:33">
      <c r="A184" s="135">
        <v>3865</v>
      </c>
      <c r="B184" s="140">
        <v>1.9</v>
      </c>
      <c r="C184" s="135">
        <v>3865</v>
      </c>
      <c r="D184" s="140">
        <v>1.58</v>
      </c>
      <c r="E184" s="135">
        <v>3827</v>
      </c>
      <c r="F184" s="140">
        <v>1.4</v>
      </c>
      <c r="G184" s="135">
        <v>3824</v>
      </c>
      <c r="H184" s="136">
        <v>2.76</v>
      </c>
      <c r="I184" s="135">
        <v>3822</v>
      </c>
      <c r="J184" s="136">
        <v>1.85</v>
      </c>
      <c r="K184" s="121">
        <v>3821</v>
      </c>
      <c r="L184" s="118">
        <v>3.09</v>
      </c>
      <c r="M184" s="121">
        <v>3724</v>
      </c>
      <c r="N184" s="118">
        <v>2.65</v>
      </c>
      <c r="P184" s="104">
        <f>Page1.6!A21</f>
        <v>0</v>
      </c>
      <c r="Q184" s="55">
        <f t="shared" si="25"/>
        <v>0</v>
      </c>
      <c r="R184" s="55">
        <f t="shared" si="26"/>
        <v>0</v>
      </c>
      <c r="S184" s="55">
        <f t="shared" si="27"/>
        <v>0</v>
      </c>
      <c r="T184" s="55">
        <f t="shared" si="28"/>
        <v>0</v>
      </c>
      <c r="U184" s="55">
        <f t="shared" si="30"/>
        <v>0</v>
      </c>
      <c r="V184" s="55">
        <f t="shared" si="31"/>
        <v>0</v>
      </c>
      <c r="W184" s="55">
        <f t="shared" si="32"/>
        <v>0</v>
      </c>
      <c r="X184" s="55">
        <f t="shared" si="29"/>
        <v>0</v>
      </c>
      <c r="AG184" s="55"/>
    </row>
    <row r="185" spans="1:33">
      <c r="A185" s="135">
        <v>3881</v>
      </c>
      <c r="B185" s="140">
        <v>1.97</v>
      </c>
      <c r="C185" s="135">
        <v>3881</v>
      </c>
      <c r="D185" s="140">
        <v>1.85</v>
      </c>
      <c r="E185" s="135">
        <v>3830</v>
      </c>
      <c r="F185" s="140">
        <v>0.72</v>
      </c>
      <c r="G185" s="135">
        <v>3826</v>
      </c>
      <c r="H185" s="136">
        <v>0.56000000000000005</v>
      </c>
      <c r="I185" s="135">
        <v>3824</v>
      </c>
      <c r="J185" s="136">
        <v>2.76</v>
      </c>
      <c r="K185" s="121">
        <v>3822</v>
      </c>
      <c r="L185" s="118">
        <v>2.02</v>
      </c>
      <c r="M185" s="121">
        <v>3726</v>
      </c>
      <c r="N185" s="118">
        <v>3.53</v>
      </c>
      <c r="P185" s="104">
        <f>Page1.6!A22</f>
        <v>0</v>
      </c>
      <c r="Q185" s="55">
        <f t="shared" si="25"/>
        <v>0</v>
      </c>
      <c r="R185" s="55">
        <f t="shared" si="26"/>
        <v>0</v>
      </c>
      <c r="S185" s="55">
        <f t="shared" si="27"/>
        <v>0</v>
      </c>
      <c r="T185" s="55">
        <f t="shared" si="28"/>
        <v>0</v>
      </c>
      <c r="U185" s="55">
        <f t="shared" si="30"/>
        <v>0</v>
      </c>
      <c r="V185" s="55">
        <f t="shared" si="31"/>
        <v>0</v>
      </c>
      <c r="W185" s="55">
        <f t="shared" si="32"/>
        <v>0</v>
      </c>
      <c r="X185" s="55">
        <f t="shared" si="29"/>
        <v>0</v>
      </c>
      <c r="AG185" s="55"/>
    </row>
    <row r="186" spans="1:33">
      <c r="A186" s="135">
        <v>4000</v>
      </c>
      <c r="B186" s="140">
        <v>2.99</v>
      </c>
      <c r="C186" s="135">
        <v>4000</v>
      </c>
      <c r="D186" s="140">
        <v>2.83</v>
      </c>
      <c r="E186" s="135">
        <v>3851</v>
      </c>
      <c r="F186" s="140">
        <v>1.32</v>
      </c>
      <c r="G186" s="135">
        <v>3827</v>
      </c>
      <c r="H186" s="136">
        <v>1.08</v>
      </c>
      <c r="I186" s="135">
        <v>3826</v>
      </c>
      <c r="J186" s="136">
        <v>0.56000000000000005</v>
      </c>
      <c r="K186" s="121">
        <v>3824</v>
      </c>
      <c r="L186" s="118">
        <v>3.08</v>
      </c>
      <c r="M186" s="121">
        <v>3803</v>
      </c>
      <c r="N186" s="118">
        <v>2.8299999999999996</v>
      </c>
      <c r="P186" s="104">
        <f>Page1.6!A23</f>
        <v>0</v>
      </c>
      <c r="Q186" s="55">
        <f t="shared" si="25"/>
        <v>0</v>
      </c>
      <c r="R186" s="55">
        <f t="shared" si="26"/>
        <v>0</v>
      </c>
      <c r="S186" s="55">
        <f t="shared" si="27"/>
        <v>0</v>
      </c>
      <c r="T186" s="55">
        <f t="shared" si="28"/>
        <v>0</v>
      </c>
      <c r="U186" s="55">
        <f t="shared" si="30"/>
        <v>0</v>
      </c>
      <c r="V186" s="55">
        <f t="shared" si="31"/>
        <v>0</v>
      </c>
      <c r="W186" s="55">
        <f t="shared" si="32"/>
        <v>0</v>
      </c>
      <c r="X186" s="55">
        <f t="shared" si="29"/>
        <v>0</v>
      </c>
      <c r="AG186" s="55"/>
    </row>
    <row r="187" spans="1:33">
      <c r="A187" s="135">
        <v>4021</v>
      </c>
      <c r="B187" s="140">
        <v>2.64</v>
      </c>
      <c r="C187" s="135">
        <v>4021</v>
      </c>
      <c r="D187" s="140">
        <v>2.72</v>
      </c>
      <c r="E187" s="135">
        <v>3865</v>
      </c>
      <c r="F187" s="140">
        <v>1.37</v>
      </c>
      <c r="G187" s="135">
        <v>3830</v>
      </c>
      <c r="H187" s="136">
        <v>0.62</v>
      </c>
      <c r="I187" s="135">
        <v>3827</v>
      </c>
      <c r="J187" s="136">
        <v>1.08</v>
      </c>
      <c r="K187" s="121">
        <v>3826</v>
      </c>
      <c r="L187" s="118">
        <v>0.59</v>
      </c>
      <c r="M187" s="121">
        <v>3807</v>
      </c>
      <c r="N187" s="118">
        <v>2.1999999999999997</v>
      </c>
      <c r="P187" s="104">
        <f>Page1.6!A24</f>
        <v>0</v>
      </c>
      <c r="Q187" s="55">
        <f t="shared" si="25"/>
        <v>0</v>
      </c>
      <c r="R187" s="55">
        <f t="shared" si="26"/>
        <v>0</v>
      </c>
      <c r="S187" s="55">
        <f t="shared" si="27"/>
        <v>0</v>
      </c>
      <c r="T187" s="55">
        <f t="shared" si="28"/>
        <v>0</v>
      </c>
      <c r="U187" s="55">
        <f t="shared" si="30"/>
        <v>0</v>
      </c>
      <c r="V187" s="55">
        <f t="shared" si="31"/>
        <v>0</v>
      </c>
      <c r="W187" s="55">
        <f t="shared" si="32"/>
        <v>0</v>
      </c>
      <c r="X187" s="55">
        <f t="shared" si="29"/>
        <v>0</v>
      </c>
      <c r="AG187" s="55"/>
    </row>
    <row r="188" spans="1:33">
      <c r="A188" s="138">
        <v>4024</v>
      </c>
      <c r="B188" s="140">
        <v>2.8</v>
      </c>
      <c r="C188" s="138">
        <v>4024</v>
      </c>
      <c r="D188" s="140">
        <v>3.01</v>
      </c>
      <c r="E188" s="135">
        <v>3881</v>
      </c>
      <c r="F188" s="140">
        <v>1.9</v>
      </c>
      <c r="G188" s="135">
        <v>3851</v>
      </c>
      <c r="H188" s="136">
        <v>1.1299999999999999</v>
      </c>
      <c r="I188" s="135">
        <v>3830</v>
      </c>
      <c r="J188" s="136">
        <v>0.62</v>
      </c>
      <c r="K188" s="121">
        <v>3827</v>
      </c>
      <c r="L188" s="118">
        <v>1.1299999999999999</v>
      </c>
      <c r="M188" s="121">
        <v>3808</v>
      </c>
      <c r="N188" s="118">
        <v>2.2599999999999998</v>
      </c>
      <c r="P188" s="104">
        <f>Page1.6!A25</f>
        <v>0</v>
      </c>
      <c r="Q188" s="55">
        <f t="shared" si="25"/>
        <v>0</v>
      </c>
      <c r="R188" s="55">
        <f t="shared" si="26"/>
        <v>0</v>
      </c>
      <c r="S188" s="55">
        <f t="shared" si="27"/>
        <v>0</v>
      </c>
      <c r="T188" s="55">
        <f t="shared" si="28"/>
        <v>0</v>
      </c>
      <c r="U188" s="55">
        <f t="shared" si="30"/>
        <v>0</v>
      </c>
      <c r="V188" s="55">
        <f t="shared" si="31"/>
        <v>0</v>
      </c>
      <c r="W188" s="55">
        <f t="shared" si="32"/>
        <v>0</v>
      </c>
      <c r="X188" s="55">
        <f t="shared" si="29"/>
        <v>0</v>
      </c>
      <c r="AG188" s="55"/>
    </row>
    <row r="189" spans="1:33">
      <c r="A189" s="138">
        <v>4034</v>
      </c>
      <c r="B189" s="140">
        <v>4.09</v>
      </c>
      <c r="C189" s="138">
        <v>4034</v>
      </c>
      <c r="D189" s="140">
        <v>3.81</v>
      </c>
      <c r="E189" s="135">
        <v>4000</v>
      </c>
      <c r="F189" s="140">
        <v>2.99</v>
      </c>
      <c r="G189" s="135">
        <v>3865</v>
      </c>
      <c r="H189" s="136">
        <v>0.93</v>
      </c>
      <c r="I189" s="135">
        <v>3851</v>
      </c>
      <c r="J189" s="136">
        <v>1.1299999999999999</v>
      </c>
      <c r="K189" s="121">
        <v>3830</v>
      </c>
      <c r="L189" s="118">
        <v>0.68</v>
      </c>
      <c r="M189" s="121">
        <v>3821</v>
      </c>
      <c r="N189" s="118">
        <v>3.61</v>
      </c>
      <c r="P189" s="104">
        <f>Page1.6!A26</f>
        <v>0</v>
      </c>
      <c r="Q189" s="55">
        <f t="shared" si="25"/>
        <v>0</v>
      </c>
      <c r="R189" s="55">
        <f t="shared" si="26"/>
        <v>0</v>
      </c>
      <c r="S189" s="55">
        <f t="shared" si="27"/>
        <v>0</v>
      </c>
      <c r="T189" s="55">
        <f t="shared" si="28"/>
        <v>0</v>
      </c>
      <c r="U189" s="55">
        <f t="shared" si="30"/>
        <v>0</v>
      </c>
      <c r="V189" s="55">
        <f t="shared" si="31"/>
        <v>0</v>
      </c>
      <c r="W189" s="55">
        <f t="shared" si="32"/>
        <v>0</v>
      </c>
      <c r="X189" s="55">
        <f t="shared" si="29"/>
        <v>0</v>
      </c>
      <c r="AG189" s="55"/>
    </row>
    <row r="190" spans="1:33">
      <c r="A190" s="138">
        <v>4036</v>
      </c>
      <c r="B190" s="140">
        <v>1.97</v>
      </c>
      <c r="C190" s="138">
        <v>4036</v>
      </c>
      <c r="D190" s="140">
        <v>1.7</v>
      </c>
      <c r="E190" s="135">
        <v>4021</v>
      </c>
      <c r="F190" s="140">
        <v>3.02</v>
      </c>
      <c r="G190" s="135">
        <v>3881</v>
      </c>
      <c r="H190" s="136">
        <v>1.44</v>
      </c>
      <c r="I190" s="135">
        <v>3865</v>
      </c>
      <c r="J190" s="136">
        <v>0.93</v>
      </c>
      <c r="K190" s="121">
        <v>3851</v>
      </c>
      <c r="L190" s="118">
        <v>1.28</v>
      </c>
      <c r="M190" s="121">
        <v>3822</v>
      </c>
      <c r="N190" s="118">
        <v>2.98</v>
      </c>
      <c r="P190" s="104">
        <f>Page1.6!A27</f>
        <v>0</v>
      </c>
      <c r="Q190" s="55">
        <f t="shared" si="25"/>
        <v>0</v>
      </c>
      <c r="R190" s="55">
        <f t="shared" si="26"/>
        <v>0</v>
      </c>
      <c r="S190" s="55">
        <f t="shared" si="27"/>
        <v>0</v>
      </c>
      <c r="T190" s="55">
        <f t="shared" si="28"/>
        <v>0</v>
      </c>
      <c r="U190" s="55">
        <f t="shared" si="30"/>
        <v>0</v>
      </c>
      <c r="V190" s="55">
        <f t="shared" si="31"/>
        <v>0</v>
      </c>
      <c r="W190" s="55">
        <f t="shared" si="32"/>
        <v>0</v>
      </c>
      <c r="X190" s="55">
        <f t="shared" si="29"/>
        <v>0</v>
      </c>
      <c r="AG190" s="55"/>
    </row>
    <row r="191" spans="1:33">
      <c r="A191" s="138">
        <v>4038</v>
      </c>
      <c r="B191" s="140">
        <v>1.58</v>
      </c>
      <c r="C191" s="138">
        <v>4038</v>
      </c>
      <c r="D191" s="140">
        <v>1.46</v>
      </c>
      <c r="E191" s="138">
        <v>4024</v>
      </c>
      <c r="F191" s="140">
        <v>3.35</v>
      </c>
      <c r="G191" s="135">
        <v>4000</v>
      </c>
      <c r="H191" s="136">
        <v>2.79</v>
      </c>
      <c r="I191" s="135">
        <v>3881</v>
      </c>
      <c r="J191" s="136">
        <v>1.44</v>
      </c>
      <c r="K191" s="121">
        <v>3865</v>
      </c>
      <c r="L191" s="118">
        <v>1.04</v>
      </c>
      <c r="M191" s="121">
        <v>3824</v>
      </c>
      <c r="N191" s="118">
        <v>3.5399999999999996</v>
      </c>
      <c r="P191" s="104">
        <f>Page1.6!A28</f>
        <v>0</v>
      </c>
      <c r="Q191" s="55">
        <f t="shared" si="25"/>
        <v>0</v>
      </c>
      <c r="R191" s="55">
        <f t="shared" si="26"/>
        <v>0</v>
      </c>
      <c r="S191" s="55">
        <f t="shared" si="27"/>
        <v>0</v>
      </c>
      <c r="T191" s="55">
        <f t="shared" si="28"/>
        <v>0</v>
      </c>
      <c r="U191" s="55">
        <f t="shared" si="30"/>
        <v>0</v>
      </c>
      <c r="V191" s="55">
        <f t="shared" si="31"/>
        <v>0</v>
      </c>
      <c r="W191" s="55">
        <f t="shared" si="32"/>
        <v>0</v>
      </c>
      <c r="X191" s="55">
        <f t="shared" si="29"/>
        <v>0</v>
      </c>
      <c r="AG191" s="55"/>
    </row>
    <row r="192" spans="1:33">
      <c r="A192" s="138">
        <v>4062</v>
      </c>
      <c r="B192" s="140">
        <v>1.58</v>
      </c>
      <c r="C192" s="138">
        <v>4062</v>
      </c>
      <c r="D192" s="140">
        <v>1.64</v>
      </c>
      <c r="E192" s="138">
        <v>4034</v>
      </c>
      <c r="F192" s="140">
        <v>3.95</v>
      </c>
      <c r="G192" s="135">
        <v>4021</v>
      </c>
      <c r="H192" s="136">
        <v>2.5299999999999998</v>
      </c>
      <c r="I192" s="135">
        <v>4000</v>
      </c>
      <c r="J192" s="136">
        <v>2.79</v>
      </c>
      <c r="K192" s="121">
        <v>3881</v>
      </c>
      <c r="L192" s="118">
        <v>1.56</v>
      </c>
      <c r="M192" s="121">
        <v>3826</v>
      </c>
      <c r="N192" s="118">
        <v>0.68</v>
      </c>
      <c r="P192" s="104">
        <f>Page1.6!A29</f>
        <v>0</v>
      </c>
      <c r="Q192" s="55">
        <f t="shared" si="25"/>
        <v>0</v>
      </c>
      <c r="R192" s="55">
        <f t="shared" si="26"/>
        <v>0</v>
      </c>
      <c r="S192" s="55">
        <f t="shared" si="27"/>
        <v>0</v>
      </c>
      <c r="T192" s="55">
        <f t="shared" si="28"/>
        <v>0</v>
      </c>
      <c r="U192" s="55">
        <f t="shared" si="30"/>
        <v>0</v>
      </c>
      <c r="V192" s="55">
        <f t="shared" si="31"/>
        <v>0</v>
      </c>
      <c r="W192" s="55">
        <f t="shared" si="32"/>
        <v>0</v>
      </c>
      <c r="X192" s="55">
        <f t="shared" si="29"/>
        <v>0</v>
      </c>
      <c r="AG192" s="55"/>
    </row>
    <row r="193" spans="1:33">
      <c r="A193" s="138">
        <v>4101</v>
      </c>
      <c r="B193" s="140">
        <v>1.79</v>
      </c>
      <c r="C193" s="138">
        <v>4101</v>
      </c>
      <c r="D193" s="140">
        <v>1.74</v>
      </c>
      <c r="E193" s="138">
        <v>4036</v>
      </c>
      <c r="F193" s="140">
        <v>1.65</v>
      </c>
      <c r="G193" s="138">
        <v>4024</v>
      </c>
      <c r="H193" s="136">
        <v>2.95</v>
      </c>
      <c r="I193" s="135">
        <v>4021</v>
      </c>
      <c r="J193" s="136">
        <v>2.5299999999999998</v>
      </c>
      <c r="K193" s="121">
        <v>4000</v>
      </c>
      <c r="L193" s="118">
        <v>2.65</v>
      </c>
      <c r="M193" s="121">
        <v>3827</v>
      </c>
      <c r="N193" s="118">
        <v>1.34</v>
      </c>
      <c r="P193" s="104">
        <f>Page1.6!A30</f>
        <v>0</v>
      </c>
      <c r="Q193" s="55">
        <f t="shared" si="25"/>
        <v>0</v>
      </c>
      <c r="R193" s="55">
        <f t="shared" si="26"/>
        <v>0</v>
      </c>
      <c r="S193" s="55">
        <f t="shared" si="27"/>
        <v>0</v>
      </c>
      <c r="T193" s="55">
        <f t="shared" si="28"/>
        <v>0</v>
      </c>
      <c r="U193" s="55">
        <f t="shared" si="30"/>
        <v>0</v>
      </c>
      <c r="V193" s="55">
        <f t="shared" si="31"/>
        <v>0</v>
      </c>
      <c r="W193" s="55">
        <f t="shared" si="32"/>
        <v>0</v>
      </c>
      <c r="X193" s="55">
        <f t="shared" si="29"/>
        <v>0</v>
      </c>
      <c r="AG193" s="55"/>
    </row>
    <row r="194" spans="1:33">
      <c r="A194" s="138">
        <v>4109</v>
      </c>
      <c r="B194" s="140">
        <v>0.28999999999999998</v>
      </c>
      <c r="C194" s="138">
        <v>4109</v>
      </c>
      <c r="D194" s="140">
        <v>0.27</v>
      </c>
      <c r="E194" s="138">
        <v>4038</v>
      </c>
      <c r="F194" s="140">
        <v>1.55</v>
      </c>
      <c r="G194" s="138">
        <v>4034</v>
      </c>
      <c r="H194" s="136">
        <v>3.2</v>
      </c>
      <c r="I194" s="138">
        <v>4024</v>
      </c>
      <c r="J194" s="136">
        <v>2.95</v>
      </c>
      <c r="K194" s="121">
        <v>4021</v>
      </c>
      <c r="L194" s="118">
        <v>2.83</v>
      </c>
      <c r="M194" s="121">
        <v>3830</v>
      </c>
      <c r="N194" s="118">
        <v>0.78</v>
      </c>
      <c r="P194" s="104">
        <f>Page1.6!A31</f>
        <v>0</v>
      </c>
      <c r="Q194" s="55">
        <f t="shared" si="25"/>
        <v>0</v>
      </c>
      <c r="R194" s="55">
        <f t="shared" si="26"/>
        <v>0</v>
      </c>
      <c r="S194" s="55">
        <f t="shared" si="27"/>
        <v>0</v>
      </c>
      <c r="T194" s="55">
        <f t="shared" si="28"/>
        <v>0</v>
      </c>
      <c r="U194" s="55">
        <f t="shared" si="30"/>
        <v>0</v>
      </c>
      <c r="V194" s="55">
        <f t="shared" si="31"/>
        <v>0</v>
      </c>
      <c r="W194" s="55">
        <f t="shared" si="32"/>
        <v>0</v>
      </c>
      <c r="X194" s="55">
        <f t="shared" si="29"/>
        <v>0</v>
      </c>
      <c r="AG194" s="55"/>
    </row>
    <row r="195" spans="1:33">
      <c r="A195" s="138">
        <v>4110</v>
      </c>
      <c r="B195" s="140">
        <v>0.56000000000000005</v>
      </c>
      <c r="C195" s="138">
        <v>4110</v>
      </c>
      <c r="D195" s="140">
        <v>0.54</v>
      </c>
      <c r="E195" s="138">
        <v>4062</v>
      </c>
      <c r="F195" s="140">
        <v>1.77</v>
      </c>
      <c r="G195" s="138">
        <v>4036</v>
      </c>
      <c r="H195" s="136">
        <v>1.28</v>
      </c>
      <c r="I195" s="138">
        <v>4034</v>
      </c>
      <c r="J195" s="136">
        <v>3.2</v>
      </c>
      <c r="K195" s="120">
        <v>4024</v>
      </c>
      <c r="L195" s="118">
        <v>3.14</v>
      </c>
      <c r="M195" s="121">
        <v>3851</v>
      </c>
      <c r="N195" s="118">
        <v>1.68</v>
      </c>
      <c r="P195" s="104">
        <f>Page1.6!A32</f>
        <v>0</v>
      </c>
      <c r="Q195" s="55">
        <f t="shared" ref="Q195:Q211" si="33">SUMIF($A$2:$A$600,P195,$B$2:$B$600)</f>
        <v>0</v>
      </c>
      <c r="R195" s="55">
        <f t="shared" ref="R195:R211" si="34">SUMIF($C$2:$C$600,P195,$D$2:$D$600)</f>
        <v>0</v>
      </c>
      <c r="S195" s="55">
        <f t="shared" ref="S195:S211" si="35">SUMIF($E$2:$E$600,P195,$F$2:$F$600)</f>
        <v>0</v>
      </c>
      <c r="T195" s="55">
        <f t="shared" ref="T195:T211" si="36">SUMIF($G$2:$G$600,P195,$H$2:$H$600)</f>
        <v>0</v>
      </c>
      <c r="U195" s="55">
        <f t="shared" si="30"/>
        <v>0</v>
      </c>
      <c r="V195" s="55">
        <f t="shared" si="31"/>
        <v>0</v>
      </c>
      <c r="W195" s="55">
        <f t="shared" si="32"/>
        <v>0</v>
      </c>
      <c r="X195" s="55">
        <f t="shared" ref="X195:X211" si="37">IF($Y$4=2024,Q195,IF($Y$4=2023,R195,IF(Y$4=2022,S195,IF($Y$4=2021,T195,IF($Y$4=2020,U195,IF($Y$4=2019,V195,IF($Y$4=2018,W195,0)))))))</f>
        <v>0</v>
      </c>
      <c r="AG195" s="55"/>
    </row>
    <row r="196" spans="1:33">
      <c r="A196" s="138">
        <v>4111</v>
      </c>
      <c r="B196" s="140">
        <v>1.1499999999999999</v>
      </c>
      <c r="C196" s="138">
        <v>4111</v>
      </c>
      <c r="D196" s="140">
        <v>0.99</v>
      </c>
      <c r="E196" s="138">
        <v>4101</v>
      </c>
      <c r="F196" s="140">
        <v>1.95</v>
      </c>
      <c r="G196" s="138">
        <v>4038</v>
      </c>
      <c r="H196" s="136">
        <v>1.31</v>
      </c>
      <c r="I196" s="138">
        <v>4036</v>
      </c>
      <c r="J196" s="136">
        <v>1.28</v>
      </c>
      <c r="K196" s="120">
        <v>4034</v>
      </c>
      <c r="L196" s="118">
        <v>3.88</v>
      </c>
      <c r="M196" s="121">
        <v>3865</v>
      </c>
      <c r="N196" s="118">
        <v>1.24</v>
      </c>
      <c r="P196" s="104">
        <f>Page1.6!A33</f>
        <v>0</v>
      </c>
      <c r="Q196" s="55">
        <f t="shared" si="33"/>
        <v>0</v>
      </c>
      <c r="R196" s="55">
        <f t="shared" si="34"/>
        <v>0</v>
      </c>
      <c r="S196" s="55">
        <f t="shared" si="35"/>
        <v>0</v>
      </c>
      <c r="T196" s="55">
        <f t="shared" si="36"/>
        <v>0</v>
      </c>
      <c r="U196" s="55">
        <f t="shared" si="30"/>
        <v>0</v>
      </c>
      <c r="V196" s="55">
        <f t="shared" si="31"/>
        <v>0</v>
      </c>
      <c r="W196" s="55">
        <f t="shared" si="32"/>
        <v>0</v>
      </c>
      <c r="X196" s="55">
        <f t="shared" si="37"/>
        <v>0</v>
      </c>
      <c r="AG196" s="55"/>
    </row>
    <row r="197" spans="1:33">
      <c r="A197" s="138">
        <v>4114</v>
      </c>
      <c r="B197" s="140">
        <v>1.64</v>
      </c>
      <c r="C197" s="138">
        <v>4114</v>
      </c>
      <c r="D197" s="140">
        <v>1.57</v>
      </c>
      <c r="E197" s="138">
        <v>4109</v>
      </c>
      <c r="F197" s="140">
        <v>0.28999999999999998</v>
      </c>
      <c r="G197" s="138">
        <v>4062</v>
      </c>
      <c r="H197" s="136">
        <v>1.38</v>
      </c>
      <c r="I197" s="138">
        <v>4038</v>
      </c>
      <c r="J197" s="136">
        <v>1.31</v>
      </c>
      <c r="K197" s="120">
        <v>4036</v>
      </c>
      <c r="L197" s="118">
        <v>1.43</v>
      </c>
      <c r="M197" s="121">
        <v>3881</v>
      </c>
      <c r="N197" s="118">
        <v>1.91</v>
      </c>
      <c r="P197" s="104">
        <f>Page1.6!A34</f>
        <v>0</v>
      </c>
      <c r="Q197" s="55">
        <f t="shared" si="33"/>
        <v>0</v>
      </c>
      <c r="R197" s="55">
        <f t="shared" si="34"/>
        <v>0</v>
      </c>
      <c r="S197" s="55">
        <f t="shared" si="35"/>
        <v>0</v>
      </c>
      <c r="T197" s="55">
        <f t="shared" si="36"/>
        <v>0</v>
      </c>
      <c r="U197" s="55">
        <f t="shared" si="30"/>
        <v>0</v>
      </c>
      <c r="V197" s="55">
        <f t="shared" si="31"/>
        <v>0</v>
      </c>
      <c r="W197" s="55">
        <f t="shared" si="32"/>
        <v>0</v>
      </c>
      <c r="X197" s="55">
        <f t="shared" si="37"/>
        <v>0</v>
      </c>
      <c r="AG197" s="55"/>
    </row>
    <row r="198" spans="1:33">
      <c r="A198" s="138">
        <v>4130</v>
      </c>
      <c r="B198" s="140">
        <v>2</v>
      </c>
      <c r="C198" s="138">
        <v>4130</v>
      </c>
      <c r="D198" s="140">
        <v>1.91</v>
      </c>
      <c r="E198" s="138">
        <v>4110</v>
      </c>
      <c r="F198" s="140">
        <v>0.54</v>
      </c>
      <c r="G198" s="138">
        <v>4101</v>
      </c>
      <c r="H198" s="136">
        <v>1.5</v>
      </c>
      <c r="I198" s="138">
        <v>4062</v>
      </c>
      <c r="J198" s="136">
        <v>1.38</v>
      </c>
      <c r="K198" s="120">
        <v>4038</v>
      </c>
      <c r="L198" s="118">
        <v>1.47</v>
      </c>
      <c r="M198" s="121">
        <v>4000</v>
      </c>
      <c r="N198" s="118">
        <v>3.4699999999999998</v>
      </c>
      <c r="P198" s="104">
        <f>Page1.6!A35</f>
        <v>0</v>
      </c>
      <c r="Q198" s="55">
        <f t="shared" si="33"/>
        <v>0</v>
      </c>
      <c r="R198" s="55">
        <f t="shared" si="34"/>
        <v>0</v>
      </c>
      <c r="S198" s="55">
        <f t="shared" si="35"/>
        <v>0</v>
      </c>
      <c r="T198" s="55">
        <f t="shared" si="36"/>
        <v>0</v>
      </c>
      <c r="U198" s="55">
        <f t="shared" si="30"/>
        <v>0</v>
      </c>
      <c r="V198" s="55">
        <f t="shared" si="31"/>
        <v>0</v>
      </c>
      <c r="W198" s="55">
        <f t="shared" si="32"/>
        <v>0</v>
      </c>
      <c r="X198" s="55">
        <f t="shared" si="37"/>
        <v>0</v>
      </c>
      <c r="AG198" s="55"/>
    </row>
    <row r="199" spans="1:33">
      <c r="A199" s="138">
        <v>4131</v>
      </c>
      <c r="B199" s="140">
        <v>3.34</v>
      </c>
      <c r="C199" s="138">
        <v>4131</v>
      </c>
      <c r="D199" s="140">
        <v>3.17</v>
      </c>
      <c r="E199" s="138">
        <v>4111</v>
      </c>
      <c r="F199" s="140">
        <v>1</v>
      </c>
      <c r="G199" s="138">
        <v>4109</v>
      </c>
      <c r="H199" s="136">
        <v>0.28000000000000003</v>
      </c>
      <c r="I199" s="138">
        <v>4101</v>
      </c>
      <c r="J199" s="136">
        <v>1.5</v>
      </c>
      <c r="K199" s="120">
        <v>4062</v>
      </c>
      <c r="L199" s="118">
        <v>1.41</v>
      </c>
      <c r="M199" s="121">
        <v>4021</v>
      </c>
      <c r="N199" s="118">
        <v>2.78</v>
      </c>
      <c r="P199" s="104">
        <f>Page1.6!A36</f>
        <v>0</v>
      </c>
      <c r="Q199" s="55">
        <f t="shared" si="33"/>
        <v>0</v>
      </c>
      <c r="R199" s="55">
        <f t="shared" si="34"/>
        <v>0</v>
      </c>
      <c r="S199" s="55">
        <f t="shared" si="35"/>
        <v>0</v>
      </c>
      <c r="T199" s="55">
        <f t="shared" si="36"/>
        <v>0</v>
      </c>
      <c r="U199" s="55">
        <f t="shared" si="30"/>
        <v>0</v>
      </c>
      <c r="V199" s="55">
        <f t="shared" si="31"/>
        <v>0</v>
      </c>
      <c r="W199" s="55">
        <f t="shared" si="32"/>
        <v>0</v>
      </c>
      <c r="X199" s="55">
        <f t="shared" si="37"/>
        <v>0</v>
      </c>
      <c r="AG199" s="55"/>
    </row>
    <row r="200" spans="1:33">
      <c r="A200" s="138">
        <v>4133</v>
      </c>
      <c r="B200" s="140">
        <v>1.5</v>
      </c>
      <c r="C200" s="138">
        <v>4133</v>
      </c>
      <c r="D200" s="140">
        <v>1.29</v>
      </c>
      <c r="E200" s="138">
        <v>4114</v>
      </c>
      <c r="F200" s="140">
        <v>1.66</v>
      </c>
      <c r="G200" s="138">
        <v>4110</v>
      </c>
      <c r="H200" s="136">
        <v>0.33</v>
      </c>
      <c r="I200" s="138">
        <v>4109</v>
      </c>
      <c r="J200" s="136">
        <v>0.28000000000000003</v>
      </c>
      <c r="K200" s="120">
        <v>4101</v>
      </c>
      <c r="L200" s="118">
        <v>1.51</v>
      </c>
      <c r="M200" s="120">
        <v>4024</v>
      </c>
      <c r="N200" s="118">
        <v>3.5599999999999996</v>
      </c>
      <c r="P200" s="104">
        <f>Page1.6!A37</f>
        <v>0</v>
      </c>
      <c r="Q200" s="55">
        <f t="shared" si="33"/>
        <v>0</v>
      </c>
      <c r="R200" s="55">
        <f t="shared" si="34"/>
        <v>0</v>
      </c>
      <c r="S200" s="55">
        <f t="shared" si="35"/>
        <v>0</v>
      </c>
      <c r="T200" s="55">
        <f t="shared" si="36"/>
        <v>0</v>
      </c>
      <c r="U200" s="55">
        <f t="shared" si="30"/>
        <v>0</v>
      </c>
      <c r="V200" s="55">
        <f t="shared" si="31"/>
        <v>0</v>
      </c>
      <c r="W200" s="55">
        <f t="shared" si="32"/>
        <v>0</v>
      </c>
      <c r="X200" s="55">
        <f t="shared" si="37"/>
        <v>0</v>
      </c>
      <c r="AG200" s="55"/>
    </row>
    <row r="201" spans="1:33">
      <c r="A201" s="138">
        <v>4149</v>
      </c>
      <c r="B201" s="140">
        <v>0.45</v>
      </c>
      <c r="C201" s="138">
        <v>4149</v>
      </c>
      <c r="D201" s="140">
        <v>0.38</v>
      </c>
      <c r="E201" s="138">
        <v>4130</v>
      </c>
      <c r="F201" s="140">
        <v>2.0699999999999998</v>
      </c>
      <c r="G201" s="138">
        <v>4111</v>
      </c>
      <c r="H201" s="136">
        <v>0.69</v>
      </c>
      <c r="I201" s="138">
        <v>4110</v>
      </c>
      <c r="J201" s="136">
        <v>0.33</v>
      </c>
      <c r="K201" s="120">
        <v>4109</v>
      </c>
      <c r="L201" s="118">
        <v>0.33</v>
      </c>
      <c r="M201" s="120">
        <v>4034</v>
      </c>
      <c r="N201" s="118">
        <v>4.3499999999999996</v>
      </c>
      <c r="P201" s="104">
        <f>Page1.6!A38</f>
        <v>0</v>
      </c>
      <c r="Q201" s="55">
        <f t="shared" si="33"/>
        <v>0</v>
      </c>
      <c r="R201" s="55">
        <f t="shared" si="34"/>
        <v>0</v>
      </c>
      <c r="S201" s="55">
        <f t="shared" si="35"/>
        <v>0</v>
      </c>
      <c r="T201" s="55">
        <f t="shared" si="36"/>
        <v>0</v>
      </c>
      <c r="U201" s="55">
        <f t="shared" si="30"/>
        <v>0</v>
      </c>
      <c r="V201" s="55">
        <f t="shared" si="31"/>
        <v>0</v>
      </c>
      <c r="W201" s="55">
        <f t="shared" si="32"/>
        <v>0</v>
      </c>
      <c r="X201" s="55">
        <f t="shared" si="37"/>
        <v>0</v>
      </c>
      <c r="AG201" s="55"/>
    </row>
    <row r="202" spans="1:33">
      <c r="A202" s="138">
        <v>4206</v>
      </c>
      <c r="B202" s="140">
        <v>2.7</v>
      </c>
      <c r="C202" s="138">
        <v>4206</v>
      </c>
      <c r="D202" s="140">
        <v>2.7</v>
      </c>
      <c r="E202" s="138">
        <v>4131</v>
      </c>
      <c r="F202" s="140">
        <v>3.41</v>
      </c>
      <c r="G202" s="138">
        <v>4114</v>
      </c>
      <c r="H202" s="136">
        <v>1.22</v>
      </c>
      <c r="I202" s="138">
        <v>4111</v>
      </c>
      <c r="J202" s="136">
        <v>0.69</v>
      </c>
      <c r="K202" s="120">
        <v>4110</v>
      </c>
      <c r="L202" s="118">
        <v>0.35</v>
      </c>
      <c r="M202" s="120">
        <v>4036</v>
      </c>
      <c r="N202" s="118">
        <v>1.64</v>
      </c>
      <c r="P202" s="104">
        <f>Page1.6!A39</f>
        <v>0</v>
      </c>
      <c r="Q202" s="55">
        <f t="shared" si="33"/>
        <v>0</v>
      </c>
      <c r="R202" s="55">
        <f t="shared" si="34"/>
        <v>0</v>
      </c>
      <c r="S202" s="55">
        <f t="shared" si="35"/>
        <v>0</v>
      </c>
      <c r="T202" s="55">
        <f t="shared" si="36"/>
        <v>0</v>
      </c>
      <c r="U202" s="55">
        <f t="shared" si="30"/>
        <v>0</v>
      </c>
      <c r="V202" s="55">
        <f t="shared" si="31"/>
        <v>0</v>
      </c>
      <c r="W202" s="55">
        <f t="shared" si="32"/>
        <v>0</v>
      </c>
      <c r="X202" s="55">
        <f t="shared" si="37"/>
        <v>0</v>
      </c>
      <c r="AG202" s="55"/>
    </row>
    <row r="203" spans="1:33">
      <c r="A203" s="138">
        <v>4207</v>
      </c>
      <c r="B203" s="140">
        <v>1.53</v>
      </c>
      <c r="C203" s="138">
        <v>4207</v>
      </c>
      <c r="D203" s="140">
        <v>1.36</v>
      </c>
      <c r="E203" s="138">
        <v>4133</v>
      </c>
      <c r="F203" s="140">
        <v>1.26</v>
      </c>
      <c r="G203" s="138">
        <v>4130</v>
      </c>
      <c r="H203" s="136">
        <v>1.74</v>
      </c>
      <c r="I203" s="138">
        <v>4114</v>
      </c>
      <c r="J203" s="136">
        <v>1.22</v>
      </c>
      <c r="K203" s="120">
        <v>4111</v>
      </c>
      <c r="L203" s="118">
        <v>0.69</v>
      </c>
      <c r="M203" s="120">
        <v>4038</v>
      </c>
      <c r="N203" s="118">
        <v>1.77</v>
      </c>
      <c r="P203" s="104">
        <f>Page1.6!A40</f>
        <v>0</v>
      </c>
      <c r="Q203" s="55">
        <f t="shared" si="33"/>
        <v>0</v>
      </c>
      <c r="R203" s="55">
        <f t="shared" si="34"/>
        <v>0</v>
      </c>
      <c r="S203" s="55">
        <f t="shared" si="35"/>
        <v>0</v>
      </c>
      <c r="T203" s="55">
        <f t="shared" si="36"/>
        <v>0</v>
      </c>
      <c r="U203" s="55">
        <f t="shared" si="30"/>
        <v>0</v>
      </c>
      <c r="V203" s="55">
        <f t="shared" si="31"/>
        <v>0</v>
      </c>
      <c r="W203" s="55">
        <f t="shared" si="32"/>
        <v>0</v>
      </c>
      <c r="X203" s="55">
        <f t="shared" si="37"/>
        <v>0</v>
      </c>
      <c r="AG203" s="55"/>
    </row>
    <row r="204" spans="1:33">
      <c r="A204" s="138">
        <v>4239</v>
      </c>
      <c r="B204" s="140">
        <v>2.06</v>
      </c>
      <c r="C204" s="138">
        <v>4239</v>
      </c>
      <c r="D204" s="140">
        <v>1.81</v>
      </c>
      <c r="E204" s="138">
        <v>4149</v>
      </c>
      <c r="F204" s="140">
        <v>0.41</v>
      </c>
      <c r="G204" s="138">
        <v>4131</v>
      </c>
      <c r="H204" s="136">
        <v>2.82</v>
      </c>
      <c r="I204" s="138">
        <v>4130</v>
      </c>
      <c r="J204" s="136">
        <v>1.74</v>
      </c>
      <c r="K204" s="120">
        <v>4114</v>
      </c>
      <c r="L204" s="118">
        <v>1.32</v>
      </c>
      <c r="M204" s="120">
        <v>4053</v>
      </c>
      <c r="N204" s="118">
        <v>1.25</v>
      </c>
      <c r="P204" s="104">
        <f>Page1.6!A41</f>
        <v>0</v>
      </c>
      <c r="Q204" s="55">
        <f t="shared" si="33"/>
        <v>0</v>
      </c>
      <c r="R204" s="55">
        <f t="shared" si="34"/>
        <v>0</v>
      </c>
      <c r="S204" s="55">
        <f t="shared" si="35"/>
        <v>0</v>
      </c>
      <c r="T204" s="55">
        <f t="shared" si="36"/>
        <v>0</v>
      </c>
      <c r="U204" s="55">
        <f t="shared" si="30"/>
        <v>0</v>
      </c>
      <c r="V204" s="55">
        <f t="shared" si="31"/>
        <v>0</v>
      </c>
      <c r="W204" s="55">
        <f t="shared" si="32"/>
        <v>0</v>
      </c>
      <c r="X204" s="55">
        <f t="shared" si="37"/>
        <v>0</v>
      </c>
      <c r="AG204" s="55"/>
    </row>
    <row r="205" spans="1:33">
      <c r="A205" s="138">
        <v>4240</v>
      </c>
      <c r="B205" s="140">
        <v>1.94</v>
      </c>
      <c r="C205" s="138">
        <v>4240</v>
      </c>
      <c r="D205" s="140">
        <v>1.98</v>
      </c>
      <c r="E205" s="138">
        <v>4206</v>
      </c>
      <c r="F205" s="140">
        <v>2.9</v>
      </c>
      <c r="G205" s="138">
        <v>4133</v>
      </c>
      <c r="H205" s="136">
        <v>0.94</v>
      </c>
      <c r="I205" s="138">
        <v>4131</v>
      </c>
      <c r="J205" s="136">
        <v>2.82</v>
      </c>
      <c r="K205" s="120">
        <v>4130</v>
      </c>
      <c r="L205" s="118">
        <v>1.94</v>
      </c>
      <c r="M205" s="120">
        <v>4061</v>
      </c>
      <c r="N205" s="118">
        <v>1.39</v>
      </c>
      <c r="P205" s="104">
        <f>Page1.6!A42</f>
        <v>0</v>
      </c>
      <c r="Q205" s="55">
        <f t="shared" si="33"/>
        <v>0</v>
      </c>
      <c r="R205" s="55">
        <f t="shared" si="34"/>
        <v>0</v>
      </c>
      <c r="S205" s="55">
        <f t="shared" si="35"/>
        <v>0</v>
      </c>
      <c r="T205" s="55">
        <f t="shared" si="36"/>
        <v>0</v>
      </c>
      <c r="U205" s="55">
        <f t="shared" si="30"/>
        <v>0</v>
      </c>
      <c r="V205" s="55">
        <f t="shared" si="31"/>
        <v>0</v>
      </c>
      <c r="W205" s="55">
        <f t="shared" si="32"/>
        <v>0</v>
      </c>
      <c r="X205" s="55">
        <f t="shared" si="37"/>
        <v>0</v>
      </c>
      <c r="AG205" s="55"/>
    </row>
    <row r="206" spans="1:33">
      <c r="A206" s="138">
        <v>4243</v>
      </c>
      <c r="B206" s="140">
        <v>1.41</v>
      </c>
      <c r="C206" s="138">
        <v>4243</v>
      </c>
      <c r="D206" s="140">
        <v>1.43</v>
      </c>
      <c r="E206" s="138">
        <v>4207</v>
      </c>
      <c r="F206" s="140">
        <v>1.23</v>
      </c>
      <c r="G206" s="138">
        <v>4149</v>
      </c>
      <c r="H206" s="136">
        <v>0.33</v>
      </c>
      <c r="I206" s="138">
        <v>4133</v>
      </c>
      <c r="J206" s="136">
        <v>0.94</v>
      </c>
      <c r="K206" s="120">
        <v>4131</v>
      </c>
      <c r="L206" s="118">
        <v>2.89</v>
      </c>
      <c r="M206" s="120">
        <v>4062</v>
      </c>
      <c r="N206" s="118">
        <v>1.45</v>
      </c>
      <c r="P206" s="104">
        <f>Page1.6!A43</f>
        <v>0</v>
      </c>
      <c r="Q206" s="55">
        <f t="shared" si="33"/>
        <v>0</v>
      </c>
      <c r="R206" s="55">
        <f t="shared" si="34"/>
        <v>0</v>
      </c>
      <c r="S206" s="55">
        <f t="shared" si="35"/>
        <v>0</v>
      </c>
      <c r="T206" s="55">
        <f t="shared" si="36"/>
        <v>0</v>
      </c>
      <c r="U206" s="55">
        <f t="shared" si="30"/>
        <v>0</v>
      </c>
      <c r="V206" s="55">
        <f t="shared" si="31"/>
        <v>0</v>
      </c>
      <c r="W206" s="55">
        <f t="shared" si="32"/>
        <v>0</v>
      </c>
      <c r="X206" s="55">
        <f t="shared" si="37"/>
        <v>0</v>
      </c>
      <c r="AG206" s="55"/>
    </row>
    <row r="207" spans="1:33">
      <c r="A207" s="113">
        <v>4244</v>
      </c>
      <c r="B207" s="140">
        <v>1.61</v>
      </c>
      <c r="C207" s="113">
        <v>4244</v>
      </c>
      <c r="D207" s="140">
        <v>1.57</v>
      </c>
      <c r="E207" s="138">
        <v>4239</v>
      </c>
      <c r="F207" s="140">
        <v>1.73</v>
      </c>
      <c r="G207" s="138">
        <v>4206</v>
      </c>
      <c r="H207" s="136">
        <v>2.67</v>
      </c>
      <c r="I207" s="138">
        <v>4149</v>
      </c>
      <c r="J207" s="136">
        <v>0.33</v>
      </c>
      <c r="K207" s="120">
        <v>4133</v>
      </c>
      <c r="L207" s="118">
        <v>0.89</v>
      </c>
      <c r="M207" s="120">
        <v>4101</v>
      </c>
      <c r="N207" s="118">
        <v>1.7</v>
      </c>
      <c r="P207" s="104">
        <f>Page1.6!A44</f>
        <v>0</v>
      </c>
      <c r="Q207" s="55">
        <f t="shared" si="33"/>
        <v>0</v>
      </c>
      <c r="R207" s="55">
        <f t="shared" si="34"/>
        <v>0</v>
      </c>
      <c r="S207" s="55">
        <f t="shared" si="35"/>
        <v>0</v>
      </c>
      <c r="T207" s="55">
        <f t="shared" si="36"/>
        <v>0</v>
      </c>
      <c r="U207" s="55">
        <f t="shared" si="30"/>
        <v>0</v>
      </c>
      <c r="V207" s="55">
        <f t="shared" si="31"/>
        <v>0</v>
      </c>
      <c r="W207" s="55">
        <f t="shared" si="32"/>
        <v>0</v>
      </c>
      <c r="X207" s="55">
        <f t="shared" si="37"/>
        <v>0</v>
      </c>
      <c r="AG207" s="55"/>
    </row>
    <row r="208" spans="1:33">
      <c r="A208" s="113">
        <v>4250</v>
      </c>
      <c r="B208" s="140">
        <v>1.27</v>
      </c>
      <c r="C208" s="113">
        <v>4250</v>
      </c>
      <c r="D208" s="140">
        <v>1.1000000000000001</v>
      </c>
      <c r="E208" s="138">
        <v>4240</v>
      </c>
      <c r="F208" s="140">
        <v>2.16</v>
      </c>
      <c r="G208" s="138">
        <v>4207</v>
      </c>
      <c r="H208" s="136">
        <v>0.95</v>
      </c>
      <c r="I208" s="138">
        <v>4206</v>
      </c>
      <c r="J208" s="136">
        <v>2.67</v>
      </c>
      <c r="K208" s="120">
        <v>4149</v>
      </c>
      <c r="L208" s="118">
        <v>0.34</v>
      </c>
      <c r="M208" s="120">
        <v>4109</v>
      </c>
      <c r="N208" s="118">
        <v>0.44</v>
      </c>
      <c r="P208" s="104">
        <f>Page1.6!A45</f>
        <v>0</v>
      </c>
      <c r="Q208" s="55">
        <f t="shared" si="33"/>
        <v>0</v>
      </c>
      <c r="R208" s="55">
        <f t="shared" si="34"/>
        <v>0</v>
      </c>
      <c r="S208" s="55">
        <f t="shared" si="35"/>
        <v>0</v>
      </c>
      <c r="T208" s="55">
        <f t="shared" si="36"/>
        <v>0</v>
      </c>
      <c r="U208" s="55">
        <f t="shared" si="30"/>
        <v>0</v>
      </c>
      <c r="V208" s="55">
        <f t="shared" si="31"/>
        <v>0</v>
      </c>
      <c r="W208" s="55">
        <f t="shared" si="32"/>
        <v>0</v>
      </c>
      <c r="X208" s="55">
        <f t="shared" si="37"/>
        <v>0</v>
      </c>
      <c r="AG208" s="55"/>
    </row>
    <row r="209" spans="1:33">
      <c r="A209" s="135">
        <v>4251</v>
      </c>
      <c r="B209" s="140">
        <v>2.88</v>
      </c>
      <c r="C209" s="135">
        <v>4251</v>
      </c>
      <c r="D209" s="140">
        <v>2.5299999999999998</v>
      </c>
      <c r="E209" s="138">
        <v>4243</v>
      </c>
      <c r="F209" s="140">
        <v>1.52</v>
      </c>
      <c r="G209" s="138">
        <v>4239</v>
      </c>
      <c r="H209" s="136">
        <v>1.1100000000000001</v>
      </c>
      <c r="I209" s="138">
        <v>4207</v>
      </c>
      <c r="J209" s="136">
        <v>0.95</v>
      </c>
      <c r="K209" s="120">
        <v>4206</v>
      </c>
      <c r="L209" s="118">
        <v>3.07</v>
      </c>
      <c r="M209" s="120">
        <v>4110</v>
      </c>
      <c r="N209" s="122">
        <v>0.41000000000000003</v>
      </c>
      <c r="P209" s="104">
        <f>Page1.6!A46</f>
        <v>0</v>
      </c>
      <c r="Q209" s="55">
        <f t="shared" si="33"/>
        <v>0</v>
      </c>
      <c r="R209" s="55">
        <f t="shared" si="34"/>
        <v>0</v>
      </c>
      <c r="S209" s="55">
        <f t="shared" si="35"/>
        <v>0</v>
      </c>
      <c r="T209" s="55">
        <f t="shared" si="36"/>
        <v>0</v>
      </c>
      <c r="U209" s="55">
        <f t="shared" si="30"/>
        <v>0</v>
      </c>
      <c r="V209" s="55">
        <f t="shared" si="31"/>
        <v>0</v>
      </c>
      <c r="W209" s="55">
        <f t="shared" si="32"/>
        <v>0</v>
      </c>
      <c r="X209" s="55">
        <f t="shared" si="37"/>
        <v>0</v>
      </c>
      <c r="AG209" s="55"/>
    </row>
    <row r="210" spans="1:33">
      <c r="A210" s="138">
        <v>4263</v>
      </c>
      <c r="B210" s="140">
        <v>2.15</v>
      </c>
      <c r="C210" s="138">
        <v>4263</v>
      </c>
      <c r="D210" s="140">
        <v>1.95</v>
      </c>
      <c r="E210" s="113">
        <v>4244</v>
      </c>
      <c r="F210" s="140">
        <v>1.67</v>
      </c>
      <c r="G210" s="138">
        <v>4240</v>
      </c>
      <c r="H210" s="136">
        <v>1.63</v>
      </c>
      <c r="I210" s="138">
        <v>4239</v>
      </c>
      <c r="J210" s="136">
        <v>1.1100000000000001</v>
      </c>
      <c r="K210" s="120">
        <v>4207</v>
      </c>
      <c r="L210" s="118">
        <v>0.93</v>
      </c>
      <c r="M210" s="120">
        <v>4111</v>
      </c>
      <c r="N210" s="118">
        <v>0.87</v>
      </c>
      <c r="P210" s="104">
        <f>Page1.6!A47</f>
        <v>0</v>
      </c>
      <c r="Q210" s="55">
        <f t="shared" si="33"/>
        <v>0</v>
      </c>
      <c r="R210" s="55">
        <f t="shared" si="34"/>
        <v>0</v>
      </c>
      <c r="S210" s="55">
        <f t="shared" si="35"/>
        <v>0</v>
      </c>
      <c r="T210" s="55">
        <f t="shared" si="36"/>
        <v>0</v>
      </c>
      <c r="U210" s="55">
        <f t="shared" si="30"/>
        <v>0</v>
      </c>
      <c r="V210" s="55">
        <f t="shared" si="31"/>
        <v>0</v>
      </c>
      <c r="W210" s="55">
        <f t="shared" si="32"/>
        <v>0</v>
      </c>
      <c r="X210" s="55">
        <f t="shared" si="37"/>
        <v>0</v>
      </c>
      <c r="AG210" s="55"/>
    </row>
    <row r="211" spans="1:33">
      <c r="A211" s="138">
        <v>4273</v>
      </c>
      <c r="B211" s="140">
        <v>2.08</v>
      </c>
      <c r="C211" s="138">
        <v>4273</v>
      </c>
      <c r="D211" s="140">
        <v>1.91</v>
      </c>
      <c r="E211" s="113">
        <v>4250</v>
      </c>
      <c r="F211" s="140">
        <v>1.1200000000000001</v>
      </c>
      <c r="G211" s="138">
        <v>4243</v>
      </c>
      <c r="H211" s="136">
        <v>1.1499999999999999</v>
      </c>
      <c r="I211" s="138">
        <v>4240</v>
      </c>
      <c r="J211" s="136">
        <v>1.63</v>
      </c>
      <c r="K211" s="120">
        <v>4239</v>
      </c>
      <c r="L211" s="118">
        <v>1.27</v>
      </c>
      <c r="M211" s="120">
        <v>4113</v>
      </c>
      <c r="N211" s="118">
        <v>0.95</v>
      </c>
      <c r="P211" s="104">
        <f>Page1.6!A48</f>
        <v>0</v>
      </c>
      <c r="Q211" s="55">
        <f t="shared" si="33"/>
        <v>0</v>
      </c>
      <c r="R211" s="55">
        <f t="shared" si="34"/>
        <v>0</v>
      </c>
      <c r="S211" s="55">
        <f t="shared" si="35"/>
        <v>0</v>
      </c>
      <c r="T211" s="55">
        <f t="shared" si="36"/>
        <v>0</v>
      </c>
      <c r="U211" s="55">
        <f t="shared" si="30"/>
        <v>0</v>
      </c>
      <c r="V211" s="55">
        <f t="shared" si="31"/>
        <v>0</v>
      </c>
      <c r="W211" s="55">
        <f t="shared" si="32"/>
        <v>0</v>
      </c>
      <c r="X211" s="55">
        <f t="shared" si="37"/>
        <v>0</v>
      </c>
      <c r="AG211" s="55"/>
    </row>
    <row r="212" spans="1:33">
      <c r="A212" s="138">
        <v>4279</v>
      </c>
      <c r="B212" s="140">
        <v>2.77</v>
      </c>
      <c r="C212" s="138">
        <v>4279</v>
      </c>
      <c r="D212" s="140">
        <v>2.58</v>
      </c>
      <c r="E212" s="135">
        <v>4251</v>
      </c>
      <c r="F212" s="140">
        <v>2.3199999999999998</v>
      </c>
      <c r="G212" s="113">
        <v>4244</v>
      </c>
      <c r="H212" s="136">
        <v>1.35</v>
      </c>
      <c r="I212" s="138">
        <v>4243</v>
      </c>
      <c r="J212" s="136">
        <v>1.1499999999999999</v>
      </c>
      <c r="K212" s="120">
        <v>4240</v>
      </c>
      <c r="L212" s="118">
        <v>1.53</v>
      </c>
      <c r="M212" s="120">
        <v>4114</v>
      </c>
      <c r="N212" s="118">
        <v>1.41</v>
      </c>
      <c r="P212" s="104"/>
      <c r="Q212" s="104"/>
      <c r="R212" s="104"/>
      <c r="S212" s="104"/>
      <c r="T212" s="104"/>
      <c r="U212" s="104"/>
      <c r="V212" s="104"/>
      <c r="W212" s="104"/>
      <c r="AG212" s="55"/>
    </row>
    <row r="213" spans="1:33">
      <c r="A213" s="135">
        <v>4283</v>
      </c>
      <c r="B213" s="140">
        <v>1</v>
      </c>
      <c r="C213" s="135">
        <v>4283</v>
      </c>
      <c r="D213" s="140">
        <v>0.79</v>
      </c>
      <c r="E213" s="138">
        <v>4263</v>
      </c>
      <c r="F213" s="140">
        <v>1.86</v>
      </c>
      <c r="G213" s="113">
        <v>4250</v>
      </c>
      <c r="H213" s="136">
        <v>0.85</v>
      </c>
      <c r="I213" s="113">
        <v>4244</v>
      </c>
      <c r="J213" s="136">
        <v>1.35</v>
      </c>
      <c r="K213" s="120">
        <v>4243</v>
      </c>
      <c r="L213" s="118">
        <v>1.17</v>
      </c>
      <c r="M213" s="120">
        <v>4130</v>
      </c>
      <c r="N213" s="118">
        <v>2.3699999999999997</v>
      </c>
      <c r="P213" s="104"/>
      <c r="Q213" s="104"/>
      <c r="R213" s="104"/>
      <c r="S213" s="104"/>
      <c r="T213" s="104"/>
      <c r="U213" s="104"/>
      <c r="V213" s="104"/>
      <c r="W213" s="104"/>
      <c r="AG213" s="55"/>
    </row>
    <row r="214" spans="1:33">
      <c r="A214" s="135">
        <v>4299</v>
      </c>
      <c r="B214" s="140">
        <v>1.58</v>
      </c>
      <c r="C214" s="135">
        <v>4299</v>
      </c>
      <c r="D214" s="140">
        <v>1.54</v>
      </c>
      <c r="E214" s="138">
        <v>4273</v>
      </c>
      <c r="F214" s="140">
        <v>1.99</v>
      </c>
      <c r="G214" s="135">
        <v>4251</v>
      </c>
      <c r="H214" s="136">
        <v>1.54</v>
      </c>
      <c r="I214" s="113">
        <v>4250</v>
      </c>
      <c r="J214" s="136">
        <v>0.85</v>
      </c>
      <c r="K214" s="117">
        <v>4244</v>
      </c>
      <c r="L214" s="118">
        <v>1.36</v>
      </c>
      <c r="M214" s="120">
        <v>4131</v>
      </c>
      <c r="N214" s="118">
        <v>3.13</v>
      </c>
      <c r="P214" s="104"/>
      <c r="Q214" s="104"/>
      <c r="R214" s="104"/>
      <c r="S214" s="104"/>
      <c r="T214" s="104"/>
      <c r="U214" s="104"/>
      <c r="V214" s="104"/>
      <c r="W214" s="104"/>
      <c r="AG214" s="55"/>
    </row>
    <row r="215" spans="1:33">
      <c r="A215" s="135">
        <v>4304</v>
      </c>
      <c r="B215" s="140">
        <v>3.17</v>
      </c>
      <c r="C215" s="135">
        <v>4304</v>
      </c>
      <c r="D215" s="140">
        <v>2.77</v>
      </c>
      <c r="E215" s="138">
        <v>4279</v>
      </c>
      <c r="F215" s="140">
        <v>2.16</v>
      </c>
      <c r="G215" s="138">
        <v>4263</v>
      </c>
      <c r="H215" s="136">
        <v>1.18</v>
      </c>
      <c r="I215" s="135">
        <v>4251</v>
      </c>
      <c r="J215" s="136">
        <v>1.54</v>
      </c>
      <c r="K215" s="117">
        <v>4250</v>
      </c>
      <c r="L215" s="118">
        <v>0.94</v>
      </c>
      <c r="M215" s="120">
        <v>4133</v>
      </c>
      <c r="N215" s="118">
        <v>1.06</v>
      </c>
      <c r="P215" s="104"/>
      <c r="Q215" s="104"/>
      <c r="R215" s="104"/>
      <c r="S215" s="104"/>
      <c r="T215" s="104"/>
      <c r="U215" s="104"/>
      <c r="V215" s="104"/>
      <c r="W215" s="104"/>
      <c r="AG215" s="55"/>
    </row>
    <row r="216" spans="1:33">
      <c r="A216" s="135">
        <v>4307</v>
      </c>
      <c r="B216" s="140">
        <v>1.61</v>
      </c>
      <c r="C216" s="135">
        <v>4307</v>
      </c>
      <c r="D216" s="140">
        <v>1.5</v>
      </c>
      <c r="E216" s="135">
        <v>4283</v>
      </c>
      <c r="F216" s="140">
        <v>0.76</v>
      </c>
      <c r="G216" s="138">
        <v>4273</v>
      </c>
      <c r="H216" s="136">
        <v>1.42</v>
      </c>
      <c r="I216" s="138">
        <v>4263</v>
      </c>
      <c r="J216" s="136">
        <v>1.18</v>
      </c>
      <c r="K216" s="121">
        <v>4251</v>
      </c>
      <c r="L216" s="118">
        <v>1.67</v>
      </c>
      <c r="M216" s="120">
        <v>4149</v>
      </c>
      <c r="N216" s="118">
        <v>0.41000000000000003</v>
      </c>
      <c r="P216" s="104"/>
      <c r="Q216" s="104"/>
      <c r="R216" s="104"/>
      <c r="S216" s="104"/>
      <c r="T216" s="104"/>
      <c r="U216" s="104"/>
      <c r="V216" s="104"/>
      <c r="W216" s="104"/>
      <c r="AG216" s="55"/>
    </row>
    <row r="217" spans="1:33">
      <c r="A217" s="135">
        <v>4351</v>
      </c>
      <c r="B217" s="140">
        <v>0.71</v>
      </c>
      <c r="C217" s="135">
        <v>4351</v>
      </c>
      <c r="D217" s="140">
        <v>0.64</v>
      </c>
      <c r="E217" s="135">
        <v>4299</v>
      </c>
      <c r="F217" s="140">
        <v>1.65</v>
      </c>
      <c r="G217" s="138">
        <v>4279</v>
      </c>
      <c r="H217" s="136">
        <v>1.29</v>
      </c>
      <c r="I217" s="138">
        <v>4273</v>
      </c>
      <c r="J217" s="136">
        <v>1.42</v>
      </c>
      <c r="K217" s="120">
        <v>4263</v>
      </c>
      <c r="L217" s="118">
        <v>1.1599999999999999</v>
      </c>
      <c r="M217" s="120">
        <v>4206</v>
      </c>
      <c r="N217" s="118">
        <v>2.7699999999999996</v>
      </c>
      <c r="P217" s="104"/>
      <c r="Q217" s="104"/>
      <c r="R217" s="104"/>
      <c r="S217" s="104"/>
      <c r="T217" s="104"/>
      <c r="U217" s="104"/>
      <c r="V217" s="104"/>
      <c r="W217" s="104"/>
      <c r="AG217" s="55"/>
    </row>
    <row r="218" spans="1:33">
      <c r="A218" s="135">
        <v>4352</v>
      </c>
      <c r="B218" s="140">
        <v>1.47</v>
      </c>
      <c r="C218" s="135">
        <v>4352</v>
      </c>
      <c r="D218" s="140">
        <v>1.39</v>
      </c>
      <c r="E218" s="135">
        <v>4304</v>
      </c>
      <c r="F218" s="140">
        <v>2.83</v>
      </c>
      <c r="G218" s="135">
        <v>4283</v>
      </c>
      <c r="H218" s="136">
        <v>0.62</v>
      </c>
      <c r="I218" s="138">
        <v>4279</v>
      </c>
      <c r="J218" s="136">
        <v>1.29</v>
      </c>
      <c r="K218" s="120">
        <v>4273</v>
      </c>
      <c r="L218" s="118">
        <v>1.51</v>
      </c>
      <c r="M218" s="120">
        <v>4207</v>
      </c>
      <c r="N218" s="118">
        <v>1.18</v>
      </c>
      <c r="P218" s="104"/>
      <c r="Q218" s="104"/>
      <c r="R218" s="104"/>
      <c r="S218" s="104"/>
      <c r="T218" s="104"/>
      <c r="U218" s="104"/>
      <c r="V218" s="104"/>
      <c r="W218" s="104"/>
      <c r="AG218" s="55"/>
    </row>
    <row r="219" spans="1:33">
      <c r="A219" s="135">
        <v>4361</v>
      </c>
      <c r="B219" s="140">
        <v>0.67</v>
      </c>
      <c r="C219" s="135">
        <v>4361</v>
      </c>
      <c r="D219" s="140">
        <v>0.64</v>
      </c>
      <c r="E219" s="135">
        <v>4307</v>
      </c>
      <c r="F219" s="140">
        <v>1.57</v>
      </c>
      <c r="G219" s="135">
        <v>4299</v>
      </c>
      <c r="H219" s="136">
        <v>1.37</v>
      </c>
      <c r="I219" s="138">
        <v>4282</v>
      </c>
      <c r="J219" s="136">
        <v>1.29</v>
      </c>
      <c r="K219" s="120">
        <v>4279</v>
      </c>
      <c r="L219" s="118">
        <v>1.25</v>
      </c>
      <c r="M219" s="120">
        <v>4239</v>
      </c>
      <c r="N219" s="118">
        <v>1.72</v>
      </c>
      <c r="P219" s="104"/>
      <c r="Q219" s="104"/>
      <c r="R219" s="104"/>
      <c r="S219" s="104"/>
      <c r="T219" s="104"/>
      <c r="U219" s="104"/>
      <c r="V219" s="104"/>
      <c r="W219" s="104"/>
      <c r="AG219" s="55"/>
    </row>
    <row r="220" spans="1:33">
      <c r="A220" s="135">
        <v>4410</v>
      </c>
      <c r="B220" s="140">
        <v>2.52</v>
      </c>
      <c r="C220" s="135">
        <v>4410</v>
      </c>
      <c r="D220" s="140">
        <v>2.58</v>
      </c>
      <c r="E220" s="135">
        <v>4351</v>
      </c>
      <c r="F220" s="140">
        <v>0.6</v>
      </c>
      <c r="G220" s="135">
        <v>4304</v>
      </c>
      <c r="H220" s="136">
        <v>1.97</v>
      </c>
      <c r="I220" s="135">
        <v>4283</v>
      </c>
      <c r="J220" s="136">
        <v>0.62</v>
      </c>
      <c r="K220" s="120">
        <v>4282</v>
      </c>
      <c r="L220" s="118">
        <v>1.0900000000000001</v>
      </c>
      <c r="M220" s="120">
        <v>4240</v>
      </c>
      <c r="N220" s="118">
        <v>1.3800000000000001</v>
      </c>
      <c r="P220" s="104"/>
      <c r="Q220" s="104"/>
      <c r="R220" s="104"/>
      <c r="S220" s="104"/>
      <c r="T220" s="104"/>
      <c r="U220" s="104"/>
      <c r="V220" s="104"/>
      <c r="W220" s="104"/>
      <c r="AG220" s="55"/>
    </row>
    <row r="221" spans="1:33">
      <c r="A221" s="135">
        <v>4420</v>
      </c>
      <c r="B221" s="140">
        <v>2.2999999999999998</v>
      </c>
      <c r="C221" s="135">
        <v>4420</v>
      </c>
      <c r="D221" s="140">
        <v>2.38</v>
      </c>
      <c r="E221" s="135">
        <v>4352</v>
      </c>
      <c r="F221" s="140">
        <v>1.43</v>
      </c>
      <c r="G221" s="135">
        <v>4307</v>
      </c>
      <c r="H221" s="136">
        <v>1.04</v>
      </c>
      <c r="I221" s="135">
        <v>4299</v>
      </c>
      <c r="J221" s="136">
        <v>1.37</v>
      </c>
      <c r="K221" s="121">
        <v>4283</v>
      </c>
      <c r="L221" s="118">
        <v>0.7</v>
      </c>
      <c r="M221" s="120">
        <v>4243</v>
      </c>
      <c r="N221" s="118">
        <v>1.22</v>
      </c>
      <c r="P221" s="104"/>
      <c r="Q221" s="104"/>
      <c r="R221" s="104"/>
      <c r="S221" s="104"/>
      <c r="T221" s="104"/>
      <c r="U221" s="104"/>
      <c r="V221" s="104"/>
      <c r="W221" s="104"/>
      <c r="AG221" s="55"/>
    </row>
    <row r="222" spans="1:33">
      <c r="A222" s="135">
        <v>4431</v>
      </c>
      <c r="B222" s="140">
        <v>0.88</v>
      </c>
      <c r="C222" s="135">
        <v>4431</v>
      </c>
      <c r="D222" s="140">
        <v>0.89</v>
      </c>
      <c r="E222" s="135">
        <v>4361</v>
      </c>
      <c r="F222" s="140">
        <v>0.63</v>
      </c>
      <c r="G222" s="135">
        <v>4351</v>
      </c>
      <c r="H222" s="136">
        <v>0.45</v>
      </c>
      <c r="I222" s="135">
        <v>4304</v>
      </c>
      <c r="J222" s="136">
        <v>1.97</v>
      </c>
      <c r="K222" s="121">
        <v>4299</v>
      </c>
      <c r="L222" s="118">
        <v>1.48</v>
      </c>
      <c r="M222" s="117">
        <v>4244</v>
      </c>
      <c r="N222" s="118">
        <v>1.42</v>
      </c>
      <c r="P222" s="104"/>
      <c r="Q222" s="104"/>
      <c r="R222" s="104"/>
      <c r="S222" s="104"/>
      <c r="T222" s="104"/>
      <c r="U222" s="104"/>
      <c r="V222" s="104"/>
      <c r="W222" s="104"/>
      <c r="AG222" s="55"/>
    </row>
    <row r="223" spans="1:33">
      <c r="A223" s="135">
        <v>4432</v>
      </c>
      <c r="B223" s="140">
        <v>0.96</v>
      </c>
      <c r="C223" s="135">
        <v>4432</v>
      </c>
      <c r="D223" s="140">
        <v>0.93</v>
      </c>
      <c r="E223" s="135">
        <v>4410</v>
      </c>
      <c r="F223" s="140">
        <v>2.48</v>
      </c>
      <c r="G223" s="135">
        <v>4352</v>
      </c>
      <c r="H223" s="136">
        <v>0.95</v>
      </c>
      <c r="I223" s="135">
        <v>4307</v>
      </c>
      <c r="J223" s="136">
        <v>1.04</v>
      </c>
      <c r="K223" s="121">
        <v>4304</v>
      </c>
      <c r="L223" s="118">
        <v>1.87</v>
      </c>
      <c r="M223" s="117">
        <v>4250</v>
      </c>
      <c r="N223" s="118">
        <v>1.1200000000000001</v>
      </c>
      <c r="P223" s="104"/>
      <c r="Q223" s="104"/>
      <c r="R223" s="104"/>
      <c r="S223" s="104"/>
      <c r="T223" s="104"/>
      <c r="U223" s="104"/>
      <c r="V223" s="104"/>
      <c r="W223" s="104"/>
      <c r="AG223" s="55"/>
    </row>
    <row r="224" spans="1:33">
      <c r="A224" s="135">
        <v>4452</v>
      </c>
      <c r="B224" s="140">
        <v>1.73</v>
      </c>
      <c r="C224" s="135">
        <v>4452</v>
      </c>
      <c r="D224" s="140">
        <v>1.61</v>
      </c>
      <c r="E224" s="135">
        <v>4420</v>
      </c>
      <c r="F224" s="140">
        <v>2.4500000000000002</v>
      </c>
      <c r="G224" s="135">
        <v>4361</v>
      </c>
      <c r="H224" s="136">
        <v>0.56999999999999995</v>
      </c>
      <c r="I224" s="135">
        <v>4351</v>
      </c>
      <c r="J224" s="136">
        <v>0.45</v>
      </c>
      <c r="K224" s="121">
        <v>4307</v>
      </c>
      <c r="L224" s="118">
        <v>1.06</v>
      </c>
      <c r="M224" s="121">
        <v>4251</v>
      </c>
      <c r="N224" s="118">
        <v>1.97</v>
      </c>
      <c r="P224" s="104"/>
      <c r="Q224" s="104"/>
      <c r="R224" s="104"/>
      <c r="S224" s="104"/>
      <c r="T224" s="104"/>
      <c r="U224" s="104"/>
      <c r="V224" s="104"/>
      <c r="W224" s="104"/>
      <c r="AG224" s="55"/>
    </row>
    <row r="225" spans="1:33">
      <c r="A225" s="135">
        <v>4459</v>
      </c>
      <c r="B225" s="140">
        <v>1.86</v>
      </c>
      <c r="C225" s="135">
        <v>4459</v>
      </c>
      <c r="D225" s="140">
        <v>1.63</v>
      </c>
      <c r="E225" s="135">
        <v>4431</v>
      </c>
      <c r="F225" s="140">
        <v>0.93</v>
      </c>
      <c r="G225" s="135">
        <v>4410</v>
      </c>
      <c r="H225" s="136">
        <v>1.88</v>
      </c>
      <c r="I225" s="135">
        <v>4352</v>
      </c>
      <c r="J225" s="136">
        <v>0.95</v>
      </c>
      <c r="K225" s="121">
        <v>4351</v>
      </c>
      <c r="L225" s="118">
        <v>0.47</v>
      </c>
      <c r="M225" s="120">
        <v>4263</v>
      </c>
      <c r="N225" s="118">
        <v>1.31</v>
      </c>
      <c r="P225" s="104"/>
      <c r="Q225" s="104"/>
      <c r="R225" s="104"/>
      <c r="S225" s="104"/>
      <c r="T225" s="104"/>
      <c r="U225" s="104"/>
      <c r="V225" s="104"/>
      <c r="W225" s="104"/>
      <c r="AG225" s="55"/>
    </row>
    <row r="226" spans="1:33">
      <c r="A226" s="135">
        <v>4470</v>
      </c>
      <c r="B226" s="140">
        <v>1.49</v>
      </c>
      <c r="C226" s="135">
        <v>4470</v>
      </c>
      <c r="D226" s="140">
        <v>1.32</v>
      </c>
      <c r="E226" s="135">
        <v>4432</v>
      </c>
      <c r="F226" s="140">
        <v>1</v>
      </c>
      <c r="G226" s="135">
        <v>4420</v>
      </c>
      <c r="H226" s="136">
        <v>1.91</v>
      </c>
      <c r="I226" s="135">
        <v>4360</v>
      </c>
      <c r="J226" s="136">
        <v>0.53</v>
      </c>
      <c r="K226" s="121">
        <v>4352</v>
      </c>
      <c r="L226" s="118">
        <v>0.95</v>
      </c>
      <c r="M226" s="120">
        <v>4273</v>
      </c>
      <c r="N226" s="118">
        <v>1.66</v>
      </c>
      <c r="P226" s="104"/>
      <c r="Q226" s="104"/>
      <c r="R226" s="104"/>
      <c r="S226" s="104"/>
      <c r="T226" s="104"/>
      <c r="U226" s="104"/>
      <c r="V226" s="104"/>
      <c r="W226" s="104"/>
      <c r="AG226" s="55"/>
    </row>
    <row r="227" spans="1:33">
      <c r="A227" s="135">
        <v>4484</v>
      </c>
      <c r="B227" s="140">
        <v>1.73</v>
      </c>
      <c r="C227" s="135">
        <v>4484</v>
      </c>
      <c r="D227" s="140">
        <v>1.71</v>
      </c>
      <c r="E227" s="135">
        <v>4452</v>
      </c>
      <c r="F227" s="140">
        <v>1.57</v>
      </c>
      <c r="G227" s="135">
        <v>4431</v>
      </c>
      <c r="H227" s="136">
        <v>0.77</v>
      </c>
      <c r="I227" s="135">
        <v>4361</v>
      </c>
      <c r="J227" s="136">
        <v>0.56999999999999995</v>
      </c>
      <c r="K227" s="121">
        <v>4360</v>
      </c>
      <c r="L227" s="118">
        <v>0.55000000000000004</v>
      </c>
      <c r="M227" s="120">
        <v>4279</v>
      </c>
      <c r="N227" s="118">
        <v>1.76</v>
      </c>
      <c r="P227" s="104"/>
      <c r="Q227" s="104"/>
      <c r="R227" s="104"/>
      <c r="S227" s="104"/>
      <c r="T227" s="104"/>
      <c r="U227" s="104"/>
      <c r="V227" s="104"/>
      <c r="W227" s="104"/>
      <c r="AG227" s="55"/>
    </row>
    <row r="228" spans="1:33">
      <c r="A228" s="135">
        <v>4493</v>
      </c>
      <c r="B228" s="140">
        <v>1.59</v>
      </c>
      <c r="C228" s="135">
        <v>4493</v>
      </c>
      <c r="D228" s="140">
        <v>1.57</v>
      </c>
      <c r="E228" s="135">
        <v>4459</v>
      </c>
      <c r="F228" s="140">
        <v>1.7</v>
      </c>
      <c r="G228" s="135">
        <v>4432</v>
      </c>
      <c r="H228" s="136">
        <v>0.92</v>
      </c>
      <c r="I228" s="135">
        <v>4410</v>
      </c>
      <c r="J228" s="136">
        <v>1.88</v>
      </c>
      <c r="K228" s="121">
        <v>4361</v>
      </c>
      <c r="L228" s="118">
        <v>0.7</v>
      </c>
      <c r="M228" s="120">
        <v>4282</v>
      </c>
      <c r="N228" s="118">
        <v>0.98</v>
      </c>
      <c r="P228" s="104"/>
      <c r="Q228" s="104"/>
      <c r="R228" s="104"/>
      <c r="S228" s="104"/>
      <c r="T228" s="104"/>
      <c r="U228" s="104"/>
      <c r="V228" s="104"/>
      <c r="W228" s="104"/>
      <c r="AG228" s="55"/>
    </row>
    <row r="229" spans="1:33">
      <c r="A229" s="135">
        <v>4511</v>
      </c>
      <c r="B229" s="140">
        <v>0.55000000000000004</v>
      </c>
      <c r="C229" s="135">
        <v>4511</v>
      </c>
      <c r="D229" s="140">
        <v>0.5</v>
      </c>
      <c r="E229" s="135">
        <v>4470</v>
      </c>
      <c r="F229" s="140">
        <v>1.33</v>
      </c>
      <c r="G229" s="135">
        <v>4452</v>
      </c>
      <c r="H229" s="136">
        <v>1.43</v>
      </c>
      <c r="I229" s="135">
        <v>4420</v>
      </c>
      <c r="J229" s="136">
        <v>1.91</v>
      </c>
      <c r="K229" s="121">
        <v>4410</v>
      </c>
      <c r="L229" s="118">
        <v>2.0699999999999998</v>
      </c>
      <c r="M229" s="121">
        <v>4283</v>
      </c>
      <c r="N229" s="118">
        <v>0.93</v>
      </c>
      <c r="P229" s="104"/>
      <c r="Q229" s="104"/>
      <c r="R229" s="104"/>
      <c r="S229" s="104"/>
      <c r="T229" s="104"/>
      <c r="U229" s="104"/>
      <c r="V229" s="104"/>
      <c r="W229" s="104"/>
      <c r="AG229" s="55"/>
    </row>
    <row r="230" spans="1:33">
      <c r="A230" s="135">
        <v>4557</v>
      </c>
      <c r="B230" s="140">
        <v>1.47</v>
      </c>
      <c r="C230" s="135">
        <v>4557</v>
      </c>
      <c r="D230" s="140">
        <v>1.29</v>
      </c>
      <c r="E230" s="135">
        <v>4484</v>
      </c>
      <c r="F230" s="140">
        <v>1.9</v>
      </c>
      <c r="G230" s="135">
        <v>4459</v>
      </c>
      <c r="H230" s="136">
        <v>1.52</v>
      </c>
      <c r="I230" s="135">
        <v>4431</v>
      </c>
      <c r="J230" s="136">
        <v>0.77</v>
      </c>
      <c r="K230" s="121">
        <v>4420</v>
      </c>
      <c r="L230" s="118">
        <v>1.99</v>
      </c>
      <c r="M230" s="121">
        <v>4299</v>
      </c>
      <c r="N230" s="118">
        <v>1.56</v>
      </c>
      <c r="P230" s="104"/>
      <c r="Q230" s="104"/>
      <c r="R230" s="104"/>
      <c r="S230" s="104"/>
      <c r="T230" s="104"/>
      <c r="U230" s="104"/>
      <c r="V230" s="104"/>
      <c r="W230" s="104"/>
      <c r="AG230" s="55"/>
    </row>
    <row r="231" spans="1:33">
      <c r="A231" s="135">
        <v>4558</v>
      </c>
      <c r="B231" s="140">
        <v>1.39</v>
      </c>
      <c r="C231" s="135">
        <v>4558</v>
      </c>
      <c r="D231" s="140">
        <v>1.34</v>
      </c>
      <c r="E231" s="135">
        <v>4493</v>
      </c>
      <c r="F231" s="140">
        <v>1.66</v>
      </c>
      <c r="G231" s="135">
        <v>4470</v>
      </c>
      <c r="H231" s="136">
        <v>1.05</v>
      </c>
      <c r="I231" s="135">
        <v>4432</v>
      </c>
      <c r="J231" s="136">
        <v>0.92</v>
      </c>
      <c r="K231" s="121">
        <v>4431</v>
      </c>
      <c r="L231" s="118">
        <v>0.85</v>
      </c>
      <c r="M231" s="121">
        <v>4304</v>
      </c>
      <c r="N231" s="118">
        <v>2.0599999999999996</v>
      </c>
      <c r="P231" s="104"/>
      <c r="Q231" s="104"/>
      <c r="R231" s="104"/>
      <c r="S231" s="104"/>
      <c r="T231" s="104"/>
      <c r="U231" s="104"/>
      <c r="V231" s="104"/>
      <c r="W231" s="104"/>
      <c r="AG231" s="55"/>
    </row>
    <row r="232" spans="1:33">
      <c r="A232" s="135">
        <v>4568</v>
      </c>
      <c r="B232" s="140">
        <v>1.58</v>
      </c>
      <c r="C232" s="135">
        <v>4568</v>
      </c>
      <c r="D232" s="140">
        <v>1.32</v>
      </c>
      <c r="E232" s="135">
        <v>4511</v>
      </c>
      <c r="F232" s="140">
        <v>0.49</v>
      </c>
      <c r="G232" s="135">
        <v>4484</v>
      </c>
      <c r="H232" s="136">
        <v>1.46</v>
      </c>
      <c r="I232" s="135">
        <v>4452</v>
      </c>
      <c r="J232" s="136">
        <v>1.43</v>
      </c>
      <c r="K232" s="121">
        <v>4432</v>
      </c>
      <c r="L232" s="118">
        <v>1.06</v>
      </c>
      <c r="M232" s="121">
        <v>4307</v>
      </c>
      <c r="N232" s="118">
        <v>1.0900000000000001</v>
      </c>
      <c r="P232" s="104"/>
      <c r="Q232" s="104"/>
      <c r="R232" s="104"/>
      <c r="S232" s="104"/>
      <c r="T232" s="104"/>
      <c r="U232" s="104"/>
      <c r="V232" s="104"/>
      <c r="W232" s="104"/>
      <c r="AG232" s="55"/>
    </row>
    <row r="233" spans="1:33">
      <c r="A233" s="135">
        <v>4583</v>
      </c>
      <c r="B233" s="140">
        <v>2.4700000000000002</v>
      </c>
      <c r="C233" s="135">
        <v>4583</v>
      </c>
      <c r="D233" s="140">
        <v>2.36</v>
      </c>
      <c r="E233" s="135">
        <v>4557</v>
      </c>
      <c r="F233" s="140">
        <v>1.26</v>
      </c>
      <c r="G233" s="135">
        <v>4493</v>
      </c>
      <c r="H233" s="136">
        <v>1.29</v>
      </c>
      <c r="I233" s="135">
        <v>4459</v>
      </c>
      <c r="J233" s="136">
        <v>1.52</v>
      </c>
      <c r="K233" s="121">
        <v>4452</v>
      </c>
      <c r="L233" s="118">
        <v>1.51</v>
      </c>
      <c r="M233" s="121">
        <v>4351</v>
      </c>
      <c r="N233" s="118">
        <v>0.54</v>
      </c>
      <c r="P233" s="104"/>
      <c r="Q233" s="104"/>
      <c r="R233" s="104"/>
      <c r="S233" s="104"/>
      <c r="T233" s="104"/>
      <c r="U233" s="104"/>
      <c r="V233" s="104"/>
      <c r="W233" s="104"/>
      <c r="AG233" s="55"/>
    </row>
    <row r="234" spans="1:33">
      <c r="A234" s="135">
        <v>4611</v>
      </c>
      <c r="B234" s="140">
        <v>0.61</v>
      </c>
      <c r="C234" s="135">
        <v>4611</v>
      </c>
      <c r="D234" s="140">
        <v>0.56999999999999995</v>
      </c>
      <c r="E234" s="135">
        <v>4558</v>
      </c>
      <c r="F234" s="140">
        <v>1.35</v>
      </c>
      <c r="G234" s="135">
        <v>4511</v>
      </c>
      <c r="H234" s="136">
        <v>0.31</v>
      </c>
      <c r="I234" s="135">
        <v>4470</v>
      </c>
      <c r="J234" s="136">
        <v>1.05</v>
      </c>
      <c r="K234" s="121">
        <v>4459</v>
      </c>
      <c r="L234" s="118">
        <v>1.76</v>
      </c>
      <c r="M234" s="121">
        <v>4352</v>
      </c>
      <c r="N234" s="118">
        <v>1.05</v>
      </c>
      <c r="P234" s="104"/>
      <c r="Q234" s="104"/>
      <c r="R234" s="104"/>
      <c r="S234" s="104"/>
      <c r="T234" s="104"/>
      <c r="U234" s="104"/>
      <c r="V234" s="104"/>
      <c r="W234" s="104"/>
      <c r="AG234" s="55"/>
    </row>
    <row r="235" spans="1:33">
      <c r="A235" s="135">
        <v>4635</v>
      </c>
      <c r="B235" s="140">
        <v>2.15</v>
      </c>
      <c r="C235" s="135">
        <v>4635</v>
      </c>
      <c r="D235" s="140">
        <v>2.12</v>
      </c>
      <c r="E235" s="135">
        <v>4568</v>
      </c>
      <c r="F235" s="140">
        <v>1.36</v>
      </c>
      <c r="G235" s="135">
        <v>4557</v>
      </c>
      <c r="H235" s="136">
        <v>0.92</v>
      </c>
      <c r="I235" s="135">
        <v>4484</v>
      </c>
      <c r="J235" s="136">
        <v>1.46</v>
      </c>
      <c r="K235" s="121">
        <v>4470</v>
      </c>
      <c r="L235" s="118">
        <v>1.03</v>
      </c>
      <c r="M235" s="121">
        <v>4360</v>
      </c>
      <c r="N235" s="118">
        <v>0.65</v>
      </c>
      <c r="P235" s="104"/>
      <c r="Q235" s="104"/>
      <c r="R235" s="104"/>
      <c r="S235" s="104"/>
      <c r="T235" s="104"/>
      <c r="U235" s="104"/>
      <c r="V235" s="104"/>
      <c r="W235" s="104"/>
      <c r="AG235" s="55"/>
    </row>
    <row r="236" spans="1:33">
      <c r="A236" s="135">
        <v>4653</v>
      </c>
      <c r="B236" s="140">
        <v>1.24</v>
      </c>
      <c r="C236" s="135">
        <v>4653</v>
      </c>
      <c r="D236" s="140">
        <v>1.08</v>
      </c>
      <c r="E236" s="135">
        <v>4583</v>
      </c>
      <c r="F236" s="140">
        <v>2.5299999999999998</v>
      </c>
      <c r="G236" s="135">
        <v>4558</v>
      </c>
      <c r="H236" s="136">
        <v>0.91</v>
      </c>
      <c r="I236" s="135">
        <v>4493</v>
      </c>
      <c r="J236" s="136">
        <v>1.29</v>
      </c>
      <c r="K236" s="121">
        <v>4484</v>
      </c>
      <c r="L236" s="118">
        <v>1.55</v>
      </c>
      <c r="M236" s="121">
        <v>4361</v>
      </c>
      <c r="N236" s="118">
        <v>0.76</v>
      </c>
      <c r="P236" s="104"/>
      <c r="Q236" s="104"/>
      <c r="R236" s="104"/>
      <c r="S236" s="104"/>
      <c r="T236" s="104"/>
      <c r="U236" s="104"/>
      <c r="V236" s="104"/>
      <c r="W236" s="104"/>
      <c r="AG236" s="55"/>
    </row>
    <row r="237" spans="1:33">
      <c r="A237" s="135">
        <v>4665</v>
      </c>
      <c r="B237" s="140">
        <v>4.9400000000000004</v>
      </c>
      <c r="C237" s="135">
        <v>4665</v>
      </c>
      <c r="D237" s="140">
        <v>4.9400000000000004</v>
      </c>
      <c r="E237" s="135">
        <v>4611</v>
      </c>
      <c r="F237" s="140">
        <v>0.56000000000000005</v>
      </c>
      <c r="G237" s="135">
        <v>4568</v>
      </c>
      <c r="H237" s="136">
        <v>1.1399999999999999</v>
      </c>
      <c r="I237" s="135">
        <v>4511</v>
      </c>
      <c r="J237" s="136">
        <v>0.31</v>
      </c>
      <c r="K237" s="121">
        <v>4493</v>
      </c>
      <c r="L237" s="118">
        <v>1.35</v>
      </c>
      <c r="M237" s="121">
        <v>4410</v>
      </c>
      <c r="N237" s="118">
        <v>2.0099999999999998</v>
      </c>
      <c r="P237" s="104"/>
      <c r="Q237" s="104"/>
      <c r="R237" s="104"/>
      <c r="S237" s="104"/>
      <c r="T237" s="104"/>
      <c r="U237" s="104"/>
      <c r="V237" s="104"/>
      <c r="W237" s="104"/>
      <c r="AG237" s="55"/>
    </row>
    <row r="238" spans="1:33">
      <c r="A238" s="135">
        <v>4683</v>
      </c>
      <c r="B238" s="140">
        <v>2.65</v>
      </c>
      <c r="C238" s="135">
        <v>4683</v>
      </c>
      <c r="D238" s="140">
        <v>2.66</v>
      </c>
      <c r="E238" s="135">
        <v>4635</v>
      </c>
      <c r="F238" s="140">
        <v>2.0299999999999998</v>
      </c>
      <c r="G238" s="135">
        <v>4583</v>
      </c>
      <c r="H238" s="136">
        <v>2.04</v>
      </c>
      <c r="I238" s="135">
        <v>4557</v>
      </c>
      <c r="J238" s="136">
        <v>0.92</v>
      </c>
      <c r="K238" s="121">
        <v>4511</v>
      </c>
      <c r="L238" s="118">
        <v>0.35</v>
      </c>
      <c r="M238" s="121">
        <v>4420</v>
      </c>
      <c r="N238" s="118">
        <v>2.2699999999999996</v>
      </c>
      <c r="P238" s="104"/>
      <c r="Q238" s="104"/>
      <c r="R238" s="104"/>
      <c r="S238" s="104"/>
      <c r="T238" s="104"/>
      <c r="U238" s="104"/>
      <c r="V238" s="104"/>
      <c r="W238" s="104"/>
      <c r="AG238" s="55"/>
    </row>
    <row r="239" spans="1:33">
      <c r="A239" s="135">
        <v>4686</v>
      </c>
      <c r="B239" s="140">
        <v>1.53</v>
      </c>
      <c r="C239" s="135">
        <v>4686</v>
      </c>
      <c r="D239" s="140">
        <v>1.51</v>
      </c>
      <c r="E239" s="135">
        <v>4653</v>
      </c>
      <c r="F239" s="140">
        <v>1.06</v>
      </c>
      <c r="G239" s="135">
        <v>4611</v>
      </c>
      <c r="H239" s="136">
        <v>0.45</v>
      </c>
      <c r="I239" s="135">
        <v>4558</v>
      </c>
      <c r="J239" s="136">
        <v>0.91</v>
      </c>
      <c r="K239" s="121">
        <v>4557</v>
      </c>
      <c r="L239" s="118">
        <v>0.94</v>
      </c>
      <c r="M239" s="121">
        <v>4431</v>
      </c>
      <c r="N239" s="118">
        <v>1.04</v>
      </c>
      <c r="P239" s="104"/>
      <c r="Q239" s="104"/>
      <c r="R239" s="104"/>
      <c r="S239" s="104"/>
      <c r="T239" s="104"/>
      <c r="U239" s="104"/>
      <c r="V239" s="104"/>
      <c r="W239" s="104"/>
      <c r="AG239" s="55"/>
    </row>
    <row r="240" spans="1:33">
      <c r="A240" s="135">
        <v>4692</v>
      </c>
      <c r="B240" s="140">
        <v>0.49</v>
      </c>
      <c r="C240" s="135">
        <v>4692</v>
      </c>
      <c r="D240" s="140">
        <v>0.48</v>
      </c>
      <c r="E240" s="135">
        <v>4665</v>
      </c>
      <c r="F240" s="140">
        <v>5.15</v>
      </c>
      <c r="G240" s="135">
        <v>4635</v>
      </c>
      <c r="H240" s="136">
        <v>1.57</v>
      </c>
      <c r="I240" s="135">
        <v>4568</v>
      </c>
      <c r="J240" s="136">
        <v>1.1399999999999999</v>
      </c>
      <c r="K240" s="121">
        <v>4558</v>
      </c>
      <c r="L240" s="118">
        <v>0.95</v>
      </c>
      <c r="M240" s="121">
        <v>4432</v>
      </c>
      <c r="N240" s="118">
        <v>1.41</v>
      </c>
      <c r="P240" s="104"/>
      <c r="Q240" s="104"/>
      <c r="R240" s="104"/>
      <c r="S240" s="104"/>
      <c r="T240" s="104"/>
      <c r="U240" s="104"/>
      <c r="V240" s="104"/>
      <c r="W240" s="104"/>
      <c r="AG240" s="55"/>
    </row>
    <row r="241" spans="1:33">
      <c r="A241" s="135">
        <v>4693</v>
      </c>
      <c r="B241" s="140">
        <v>0.74</v>
      </c>
      <c r="C241" s="135">
        <v>4693</v>
      </c>
      <c r="D241" s="140">
        <v>0.72</v>
      </c>
      <c r="E241" s="135">
        <v>4683</v>
      </c>
      <c r="F241" s="140">
        <v>2.89</v>
      </c>
      <c r="G241" s="135">
        <v>4653</v>
      </c>
      <c r="H241" s="136">
        <v>0.79</v>
      </c>
      <c r="I241" s="135">
        <v>4583</v>
      </c>
      <c r="J241" s="136">
        <v>2.04</v>
      </c>
      <c r="K241" s="121">
        <v>4568</v>
      </c>
      <c r="L241" s="118">
        <v>1.28</v>
      </c>
      <c r="M241" s="121">
        <v>4439</v>
      </c>
      <c r="N241" s="118">
        <v>1.25</v>
      </c>
      <c r="P241" s="104"/>
      <c r="Q241" s="104"/>
      <c r="R241" s="104"/>
      <c r="S241" s="104"/>
      <c r="T241" s="104"/>
      <c r="U241" s="104"/>
      <c r="V241" s="104"/>
      <c r="W241" s="104"/>
      <c r="AG241" s="55"/>
    </row>
    <row r="242" spans="1:33">
      <c r="A242" s="135">
        <v>4703</v>
      </c>
      <c r="B242" s="140">
        <v>1.02</v>
      </c>
      <c r="C242" s="135">
        <v>4703</v>
      </c>
      <c r="D242" s="140">
        <v>1.05</v>
      </c>
      <c r="E242" s="135">
        <v>4686</v>
      </c>
      <c r="F242" s="140">
        <v>1.59</v>
      </c>
      <c r="G242" s="135">
        <v>4665</v>
      </c>
      <c r="H242" s="136">
        <v>3.63</v>
      </c>
      <c r="I242" s="135">
        <v>4611</v>
      </c>
      <c r="J242" s="136">
        <v>0.45</v>
      </c>
      <c r="K242" s="121">
        <v>4583</v>
      </c>
      <c r="L242" s="118">
        <v>2.0499999999999998</v>
      </c>
      <c r="M242" s="121">
        <v>4452</v>
      </c>
      <c r="N242" s="118">
        <v>1.71</v>
      </c>
      <c r="P242" s="104"/>
      <c r="Q242" s="104"/>
      <c r="R242" s="104"/>
      <c r="S242" s="104"/>
      <c r="T242" s="104"/>
      <c r="U242" s="104"/>
      <c r="V242" s="104"/>
      <c r="W242" s="104"/>
      <c r="AG242" s="55"/>
    </row>
    <row r="243" spans="1:33">
      <c r="A243" s="135">
        <v>4717</v>
      </c>
      <c r="B243" s="140">
        <v>1.56</v>
      </c>
      <c r="C243" s="135">
        <v>4717</v>
      </c>
      <c r="D243" s="140">
        <v>1.54</v>
      </c>
      <c r="E243" s="135">
        <v>4692</v>
      </c>
      <c r="F243" s="140">
        <v>0.53</v>
      </c>
      <c r="G243" s="135">
        <v>4683</v>
      </c>
      <c r="H243" s="136">
        <v>2.09</v>
      </c>
      <c r="I243" s="135">
        <v>4635</v>
      </c>
      <c r="J243" s="136">
        <v>1.57</v>
      </c>
      <c r="K243" s="121">
        <v>4611</v>
      </c>
      <c r="L243" s="118">
        <v>0.52</v>
      </c>
      <c r="M243" s="121">
        <v>4459</v>
      </c>
      <c r="N243" s="118">
        <v>2.0599999999999996</v>
      </c>
      <c r="P243" s="104"/>
      <c r="Q243" s="104"/>
      <c r="R243" s="104"/>
      <c r="S243" s="104"/>
      <c r="T243" s="104"/>
      <c r="U243" s="104"/>
      <c r="V243" s="104"/>
      <c r="W243" s="104"/>
      <c r="AG243" s="55"/>
    </row>
    <row r="244" spans="1:33">
      <c r="A244" s="135">
        <v>4720</v>
      </c>
      <c r="B244" s="140">
        <v>1.41</v>
      </c>
      <c r="C244" s="135">
        <v>4720</v>
      </c>
      <c r="D244" s="140">
        <v>1.33</v>
      </c>
      <c r="E244" s="135">
        <v>4693</v>
      </c>
      <c r="F244" s="140">
        <v>0.76</v>
      </c>
      <c r="G244" s="135">
        <v>4686</v>
      </c>
      <c r="H244" s="136">
        <v>1.18</v>
      </c>
      <c r="I244" s="135">
        <v>4653</v>
      </c>
      <c r="J244" s="136">
        <v>0.79</v>
      </c>
      <c r="K244" s="121">
        <v>4635</v>
      </c>
      <c r="L244" s="118">
        <v>1.66</v>
      </c>
      <c r="M244" s="121">
        <v>4470</v>
      </c>
      <c r="N244" s="118">
        <v>1.1599999999999999</v>
      </c>
      <c r="P244" s="104"/>
      <c r="Q244" s="104"/>
      <c r="R244" s="104"/>
      <c r="S244" s="104"/>
      <c r="T244" s="104"/>
      <c r="U244" s="104"/>
      <c r="V244" s="104"/>
      <c r="W244" s="104"/>
      <c r="AG244" s="55"/>
    </row>
    <row r="245" spans="1:33">
      <c r="A245" s="135">
        <v>4740</v>
      </c>
      <c r="B245" s="140">
        <v>1.64</v>
      </c>
      <c r="C245" s="135">
        <v>4740</v>
      </c>
      <c r="D245" s="140">
        <v>1.58</v>
      </c>
      <c r="E245" s="135">
        <v>4703</v>
      </c>
      <c r="F245" s="140">
        <v>1.19</v>
      </c>
      <c r="G245" s="135">
        <v>4692</v>
      </c>
      <c r="H245" s="136">
        <v>0.44</v>
      </c>
      <c r="I245" s="135">
        <v>4665</v>
      </c>
      <c r="J245" s="136">
        <v>3.63</v>
      </c>
      <c r="K245" s="121">
        <v>4653</v>
      </c>
      <c r="L245" s="118">
        <v>0.88</v>
      </c>
      <c r="M245" s="121">
        <v>4484</v>
      </c>
      <c r="N245" s="118">
        <v>1.81</v>
      </c>
      <c r="P245" s="104"/>
      <c r="Q245" s="104"/>
      <c r="R245" s="104"/>
      <c r="S245" s="104"/>
      <c r="T245" s="104"/>
      <c r="U245" s="104"/>
      <c r="V245" s="104"/>
      <c r="W245" s="104"/>
      <c r="AG245" s="55"/>
    </row>
    <row r="246" spans="1:33">
      <c r="A246" s="135">
        <v>4741</v>
      </c>
      <c r="B246" s="140">
        <v>1.73</v>
      </c>
      <c r="C246" s="135">
        <v>4741</v>
      </c>
      <c r="D246" s="140">
        <v>1.56</v>
      </c>
      <c r="E246" s="135">
        <v>4717</v>
      </c>
      <c r="F246" s="140">
        <v>1.7</v>
      </c>
      <c r="G246" s="135">
        <v>4693</v>
      </c>
      <c r="H246" s="136">
        <v>0.59</v>
      </c>
      <c r="I246" s="135">
        <v>4670</v>
      </c>
      <c r="J246" s="136">
        <v>3.88</v>
      </c>
      <c r="K246" s="121">
        <v>4665</v>
      </c>
      <c r="L246" s="118">
        <v>3.54</v>
      </c>
      <c r="M246" s="121">
        <v>4493</v>
      </c>
      <c r="N246" s="118">
        <v>1.59</v>
      </c>
      <c r="P246" s="104"/>
      <c r="Q246" s="104"/>
      <c r="R246" s="104"/>
      <c r="S246" s="104"/>
      <c r="T246" s="104"/>
      <c r="U246" s="104"/>
      <c r="V246" s="104"/>
      <c r="W246" s="104"/>
      <c r="AG246" s="55"/>
    </row>
    <row r="247" spans="1:33">
      <c r="A247" s="135">
        <v>4751</v>
      </c>
      <c r="B247" s="140">
        <v>4.1500000000000004</v>
      </c>
      <c r="C247" s="135">
        <v>4751</v>
      </c>
      <c r="D247" s="140">
        <v>3.16</v>
      </c>
      <c r="E247" s="135">
        <v>4720</v>
      </c>
      <c r="F247" s="140">
        <v>1.5</v>
      </c>
      <c r="G247" s="135">
        <v>4703</v>
      </c>
      <c r="H247" s="136">
        <v>0.95</v>
      </c>
      <c r="I247" s="135">
        <v>4683</v>
      </c>
      <c r="J247" s="136">
        <v>2.09</v>
      </c>
      <c r="K247" s="121">
        <v>4670</v>
      </c>
      <c r="L247" s="118">
        <v>4.3099999999999996</v>
      </c>
      <c r="M247" s="121">
        <v>4511</v>
      </c>
      <c r="N247" s="118">
        <v>0.4</v>
      </c>
      <c r="P247" s="104"/>
      <c r="Q247" s="104"/>
      <c r="R247" s="104"/>
      <c r="S247" s="104"/>
      <c r="T247" s="104"/>
      <c r="U247" s="104"/>
      <c r="V247" s="104"/>
      <c r="W247" s="104"/>
      <c r="AG247" s="55"/>
    </row>
    <row r="248" spans="1:33">
      <c r="A248" s="135">
        <v>4771</v>
      </c>
      <c r="B248" s="140">
        <v>1.53</v>
      </c>
      <c r="C248" s="135">
        <v>4771</v>
      </c>
      <c r="D248" s="140">
        <v>1.46</v>
      </c>
      <c r="E248" s="135">
        <v>4740</v>
      </c>
      <c r="F248" s="140">
        <v>1.65</v>
      </c>
      <c r="G248" s="135">
        <v>4717</v>
      </c>
      <c r="H248" s="136">
        <v>1.32</v>
      </c>
      <c r="I248" s="135">
        <v>4686</v>
      </c>
      <c r="J248" s="136">
        <v>1.18</v>
      </c>
      <c r="K248" s="121">
        <v>4683</v>
      </c>
      <c r="L248" s="118">
        <v>2.11</v>
      </c>
      <c r="M248" s="121">
        <v>4557</v>
      </c>
      <c r="N248" s="118">
        <v>1.1000000000000001</v>
      </c>
      <c r="P248" s="104"/>
      <c r="Q248" s="104"/>
      <c r="R248" s="104"/>
      <c r="S248" s="104"/>
      <c r="T248" s="104"/>
      <c r="U248" s="104"/>
      <c r="V248" s="104"/>
      <c r="W248" s="104"/>
      <c r="AG248" s="55"/>
    </row>
    <row r="249" spans="1:33">
      <c r="A249" s="135">
        <v>4777</v>
      </c>
      <c r="B249" s="140">
        <v>1.86</v>
      </c>
      <c r="C249" s="135">
        <v>4777</v>
      </c>
      <c r="D249" s="140">
        <v>1.84</v>
      </c>
      <c r="E249" s="135">
        <v>4741</v>
      </c>
      <c r="F249" s="140">
        <v>1.52</v>
      </c>
      <c r="G249" s="135">
        <v>4720</v>
      </c>
      <c r="H249" s="136">
        <v>1.33</v>
      </c>
      <c r="I249" s="135">
        <v>4692</v>
      </c>
      <c r="J249" s="136">
        <v>0.44</v>
      </c>
      <c r="K249" s="121">
        <v>4686</v>
      </c>
      <c r="L249" s="118">
        <v>1.22</v>
      </c>
      <c r="M249" s="121">
        <v>4558</v>
      </c>
      <c r="N249" s="118">
        <v>1.03</v>
      </c>
      <c r="P249" s="104"/>
      <c r="Q249" s="104"/>
      <c r="R249" s="104"/>
      <c r="S249" s="104"/>
      <c r="T249" s="104"/>
      <c r="U249" s="104"/>
      <c r="V249" s="104"/>
      <c r="W249" s="104"/>
      <c r="AG249" s="55"/>
    </row>
    <row r="250" spans="1:33">
      <c r="A250" s="135">
        <v>4825</v>
      </c>
      <c r="B250" s="140">
        <v>0.71</v>
      </c>
      <c r="C250" s="135">
        <v>4825</v>
      </c>
      <c r="D250" s="140">
        <v>0.67</v>
      </c>
      <c r="E250" s="135">
        <v>4751</v>
      </c>
      <c r="F250" s="140">
        <v>2.62</v>
      </c>
      <c r="G250" s="135">
        <v>4740</v>
      </c>
      <c r="H250" s="136">
        <v>1.24</v>
      </c>
      <c r="I250" s="135">
        <v>4693</v>
      </c>
      <c r="J250" s="136">
        <v>0.59</v>
      </c>
      <c r="K250" s="121">
        <v>4692</v>
      </c>
      <c r="L250" s="118">
        <v>0.45</v>
      </c>
      <c r="M250" s="121">
        <v>4568</v>
      </c>
      <c r="N250" s="118">
        <v>1.53</v>
      </c>
      <c r="P250" s="104"/>
      <c r="Q250" s="104"/>
      <c r="R250" s="104"/>
      <c r="S250" s="104"/>
      <c r="T250" s="104"/>
      <c r="U250" s="104"/>
      <c r="V250" s="104"/>
      <c r="W250" s="104"/>
      <c r="AG250" s="55"/>
    </row>
    <row r="251" spans="1:33">
      <c r="A251" s="135">
        <v>4828</v>
      </c>
      <c r="B251" s="140">
        <v>1.32</v>
      </c>
      <c r="C251" s="135">
        <v>4828</v>
      </c>
      <c r="D251" s="140">
        <v>1.19</v>
      </c>
      <c r="E251" s="135">
        <v>4771</v>
      </c>
      <c r="F251" s="140">
        <v>1.62</v>
      </c>
      <c r="G251" s="135">
        <v>4741</v>
      </c>
      <c r="H251" s="136">
        <v>1.17</v>
      </c>
      <c r="I251" s="135">
        <v>4703</v>
      </c>
      <c r="J251" s="136">
        <v>0.95</v>
      </c>
      <c r="K251" s="121">
        <v>4693</v>
      </c>
      <c r="L251" s="118">
        <v>0.65</v>
      </c>
      <c r="M251" s="121">
        <v>4583</v>
      </c>
      <c r="N251" s="118">
        <v>2.5</v>
      </c>
      <c r="P251" s="104"/>
      <c r="Q251" s="104"/>
      <c r="R251" s="104"/>
      <c r="S251" s="104"/>
      <c r="T251" s="104"/>
      <c r="U251" s="104"/>
      <c r="V251" s="104"/>
      <c r="W251" s="104"/>
      <c r="AG251" s="55"/>
    </row>
    <row r="252" spans="1:33">
      <c r="A252" s="135">
        <v>4829</v>
      </c>
      <c r="B252" s="140">
        <v>0.88</v>
      </c>
      <c r="C252" s="135">
        <v>4829</v>
      </c>
      <c r="D252" s="140">
        <v>0.81</v>
      </c>
      <c r="E252" s="135">
        <v>4777</v>
      </c>
      <c r="F252" s="140">
        <v>1.99</v>
      </c>
      <c r="G252" s="135">
        <v>4751</v>
      </c>
      <c r="H252" s="136">
        <v>1.27</v>
      </c>
      <c r="I252" s="135">
        <v>4717</v>
      </c>
      <c r="J252" s="136">
        <v>1.32</v>
      </c>
      <c r="K252" s="121">
        <v>4703</v>
      </c>
      <c r="L252" s="118">
        <v>1.0900000000000001</v>
      </c>
      <c r="M252" s="121">
        <v>4611</v>
      </c>
      <c r="N252" s="118">
        <v>0.59</v>
      </c>
      <c r="P252" s="104"/>
      <c r="Q252" s="104"/>
      <c r="R252" s="104"/>
      <c r="S252" s="104"/>
      <c r="T252" s="104"/>
      <c r="U252" s="104"/>
      <c r="V252" s="104"/>
      <c r="W252" s="104"/>
      <c r="AG252" s="55"/>
    </row>
    <row r="253" spans="1:33">
      <c r="A253" s="135">
        <v>4902</v>
      </c>
      <c r="B253" s="140">
        <v>1.33</v>
      </c>
      <c r="C253" s="135">
        <v>4902</v>
      </c>
      <c r="D253" s="140">
        <v>1.47</v>
      </c>
      <c r="E253" s="135">
        <v>4825</v>
      </c>
      <c r="F253" s="140">
        <v>0.72</v>
      </c>
      <c r="G253" s="135">
        <v>4771</v>
      </c>
      <c r="H253" s="136">
        <v>1.32</v>
      </c>
      <c r="I253" s="135">
        <v>4720</v>
      </c>
      <c r="J253" s="136">
        <v>1.33</v>
      </c>
      <c r="K253" s="121">
        <v>4717</v>
      </c>
      <c r="L253" s="118">
        <v>1.47</v>
      </c>
      <c r="M253" s="121">
        <v>4635</v>
      </c>
      <c r="N253" s="118">
        <v>2.2799999999999998</v>
      </c>
      <c r="P253" s="104"/>
      <c r="Q253" s="104"/>
      <c r="R253" s="104"/>
      <c r="S253" s="104"/>
      <c r="T253" s="104"/>
      <c r="U253" s="104"/>
      <c r="V253" s="104"/>
      <c r="W253" s="104"/>
      <c r="AG253" s="55"/>
    </row>
    <row r="254" spans="1:33">
      <c r="A254" s="135">
        <v>4923</v>
      </c>
      <c r="B254" s="140">
        <v>0.96</v>
      </c>
      <c r="C254" s="135">
        <v>4923</v>
      </c>
      <c r="D254" s="140">
        <v>0.89</v>
      </c>
      <c r="E254" s="135">
        <v>4828</v>
      </c>
      <c r="F254" s="140">
        <v>1.27</v>
      </c>
      <c r="G254" s="135">
        <v>4777</v>
      </c>
      <c r="H254" s="136">
        <v>1.69</v>
      </c>
      <c r="I254" s="135">
        <v>4740</v>
      </c>
      <c r="J254" s="136">
        <v>1.24</v>
      </c>
      <c r="K254" s="121">
        <v>4720</v>
      </c>
      <c r="L254" s="118">
        <v>1.51</v>
      </c>
      <c r="M254" s="121">
        <v>4653</v>
      </c>
      <c r="N254" s="118">
        <v>1.18</v>
      </c>
      <c r="P254" s="104"/>
      <c r="Q254" s="104"/>
      <c r="R254" s="104"/>
      <c r="S254" s="104"/>
      <c r="T254" s="104"/>
      <c r="U254" s="104"/>
      <c r="V254" s="104"/>
      <c r="W254" s="104"/>
      <c r="AG254" s="55"/>
    </row>
    <row r="255" spans="1:33">
      <c r="A255" s="135">
        <v>5020</v>
      </c>
      <c r="B255" s="140">
        <v>3.08</v>
      </c>
      <c r="C255" s="135">
        <v>5020</v>
      </c>
      <c r="D255" s="140">
        <v>2.66</v>
      </c>
      <c r="E255" s="135">
        <v>4829</v>
      </c>
      <c r="F255" s="140">
        <v>0.79</v>
      </c>
      <c r="G255" s="135">
        <v>4825</v>
      </c>
      <c r="H255" s="136">
        <v>0.68</v>
      </c>
      <c r="I255" s="135">
        <v>4741</v>
      </c>
      <c r="J255" s="136">
        <v>1.17</v>
      </c>
      <c r="K255" s="121">
        <v>4740</v>
      </c>
      <c r="L255" s="118">
        <v>1.72</v>
      </c>
      <c r="M255" s="121">
        <v>4665</v>
      </c>
      <c r="N255" s="118">
        <v>3.5799999999999996</v>
      </c>
      <c r="P255" s="104"/>
      <c r="Q255" s="104"/>
      <c r="R255" s="104"/>
      <c r="S255" s="104"/>
      <c r="T255" s="104"/>
      <c r="U255" s="104"/>
      <c r="V255" s="104"/>
      <c r="W255" s="104"/>
      <c r="AG255" s="55"/>
    </row>
    <row r="256" spans="1:33">
      <c r="A256" s="135">
        <v>5022</v>
      </c>
      <c r="B256" s="140">
        <v>4.79</v>
      </c>
      <c r="C256" s="135">
        <v>5022</v>
      </c>
      <c r="D256" s="140">
        <v>4.4400000000000004</v>
      </c>
      <c r="E256" s="135">
        <v>4902</v>
      </c>
      <c r="F256" s="140">
        <v>1.66</v>
      </c>
      <c r="G256" s="135">
        <v>4828</v>
      </c>
      <c r="H256" s="136">
        <v>1.08</v>
      </c>
      <c r="I256" s="135">
        <v>4751</v>
      </c>
      <c r="J256" s="136">
        <v>1.27</v>
      </c>
      <c r="K256" s="121">
        <v>4741</v>
      </c>
      <c r="L256" s="118">
        <v>1.31</v>
      </c>
      <c r="M256" s="121">
        <v>4670</v>
      </c>
      <c r="N256" s="118">
        <v>5.35</v>
      </c>
      <c r="P256" s="104"/>
      <c r="Q256" s="104"/>
      <c r="R256" s="104"/>
      <c r="S256" s="104"/>
      <c r="T256" s="104"/>
      <c r="U256" s="104"/>
      <c r="V256" s="104"/>
      <c r="W256" s="104"/>
      <c r="AG256" s="55"/>
    </row>
    <row r="257" spans="1:33">
      <c r="A257" s="135">
        <v>5040</v>
      </c>
      <c r="B257" s="140">
        <v>5.17</v>
      </c>
      <c r="C257" s="135">
        <v>5040</v>
      </c>
      <c r="D257" s="140">
        <v>4.25</v>
      </c>
      <c r="E257" s="135">
        <v>4923</v>
      </c>
      <c r="F257" s="140">
        <v>0.84</v>
      </c>
      <c r="G257" s="135">
        <v>4829</v>
      </c>
      <c r="H257" s="136">
        <v>0.55000000000000004</v>
      </c>
      <c r="I257" s="135">
        <v>4771</v>
      </c>
      <c r="J257" s="136">
        <v>1.32</v>
      </c>
      <c r="K257" s="121">
        <v>4751</v>
      </c>
      <c r="L257" s="118">
        <v>1.08</v>
      </c>
      <c r="M257" s="121">
        <v>4683</v>
      </c>
      <c r="N257" s="118">
        <v>2.76</v>
      </c>
      <c r="P257" s="104"/>
      <c r="Q257" s="104"/>
      <c r="R257" s="104"/>
      <c r="S257" s="104"/>
      <c r="T257" s="104"/>
      <c r="U257" s="104"/>
      <c r="V257" s="104"/>
      <c r="W257" s="104"/>
      <c r="AG257" s="55"/>
    </row>
    <row r="258" spans="1:33">
      <c r="A258" s="135">
        <v>5057</v>
      </c>
      <c r="B258" s="140">
        <v>2.94</v>
      </c>
      <c r="C258" s="135">
        <v>5057</v>
      </c>
      <c r="D258" s="140">
        <v>3.41</v>
      </c>
      <c r="E258" s="135">
        <v>5020</v>
      </c>
      <c r="F258" s="140">
        <v>3.03</v>
      </c>
      <c r="G258" s="135">
        <v>4902</v>
      </c>
      <c r="H258" s="136">
        <v>1.58</v>
      </c>
      <c r="I258" s="135">
        <v>4777</v>
      </c>
      <c r="J258" s="136">
        <v>1.69</v>
      </c>
      <c r="K258" s="121">
        <v>4771</v>
      </c>
      <c r="L258" s="118">
        <v>1.37</v>
      </c>
      <c r="M258" s="121">
        <v>4686</v>
      </c>
      <c r="N258" s="118">
        <v>1.39</v>
      </c>
      <c r="P258" s="104"/>
      <c r="Q258" s="104"/>
      <c r="R258" s="104"/>
      <c r="S258" s="104"/>
      <c r="T258" s="104"/>
      <c r="U258" s="104"/>
      <c r="V258" s="104"/>
      <c r="W258" s="104"/>
      <c r="AG258" s="55"/>
    </row>
    <row r="259" spans="1:33">
      <c r="A259" s="135">
        <v>5059</v>
      </c>
      <c r="B259" s="140">
        <v>9.0500000000000007</v>
      </c>
      <c r="C259" s="135">
        <v>5059</v>
      </c>
      <c r="D259" s="140">
        <v>9.27</v>
      </c>
      <c r="E259" s="135">
        <v>5022</v>
      </c>
      <c r="F259" s="140">
        <v>4.78</v>
      </c>
      <c r="G259" s="135">
        <v>4923</v>
      </c>
      <c r="H259" s="136">
        <v>0.5</v>
      </c>
      <c r="I259" s="135">
        <v>4825</v>
      </c>
      <c r="J259" s="136">
        <v>0.68</v>
      </c>
      <c r="K259" s="121">
        <v>4777</v>
      </c>
      <c r="L259" s="118">
        <v>1.83</v>
      </c>
      <c r="M259" s="121">
        <v>4692</v>
      </c>
      <c r="N259" s="118">
        <v>0.43</v>
      </c>
      <c r="P259" s="104"/>
      <c r="Q259" s="104"/>
      <c r="R259" s="104"/>
      <c r="S259" s="104"/>
      <c r="T259" s="104"/>
      <c r="U259" s="104"/>
      <c r="V259" s="104"/>
      <c r="W259" s="104"/>
      <c r="AG259" s="55"/>
    </row>
    <row r="260" spans="1:33">
      <c r="A260" s="135">
        <v>5102</v>
      </c>
      <c r="B260" s="140">
        <v>3.44</v>
      </c>
      <c r="C260" s="135">
        <v>5102</v>
      </c>
      <c r="D260" s="140">
        <v>3.21</v>
      </c>
      <c r="E260" s="135">
        <v>5040</v>
      </c>
      <c r="F260" s="140">
        <v>4.6100000000000003</v>
      </c>
      <c r="G260" s="135">
        <v>5020</v>
      </c>
      <c r="H260" s="136">
        <v>2.76</v>
      </c>
      <c r="I260" s="135">
        <v>4828</v>
      </c>
      <c r="J260" s="136">
        <v>1.08</v>
      </c>
      <c r="K260" s="121">
        <v>4825</v>
      </c>
      <c r="L260" s="118">
        <v>0.89</v>
      </c>
      <c r="M260" s="121">
        <v>4693</v>
      </c>
      <c r="N260" s="118">
        <v>0.68</v>
      </c>
      <c r="P260" s="104"/>
      <c r="Q260" s="104"/>
      <c r="R260" s="104"/>
      <c r="S260" s="104"/>
      <c r="T260" s="104"/>
      <c r="U260" s="104"/>
      <c r="V260" s="104"/>
      <c r="W260" s="104"/>
      <c r="AG260" s="55"/>
    </row>
    <row r="261" spans="1:33">
      <c r="A261" s="135">
        <v>5146</v>
      </c>
      <c r="B261" s="140">
        <v>2.96</v>
      </c>
      <c r="C261" s="135">
        <v>5146</v>
      </c>
      <c r="D261" s="140">
        <v>2.8</v>
      </c>
      <c r="E261" s="135">
        <v>5057</v>
      </c>
      <c r="F261" s="140">
        <v>3.49</v>
      </c>
      <c r="G261" s="135">
        <v>5022</v>
      </c>
      <c r="H261" s="136">
        <v>3.73</v>
      </c>
      <c r="I261" s="135">
        <v>4829</v>
      </c>
      <c r="J261" s="136">
        <v>0.55000000000000004</v>
      </c>
      <c r="K261" s="121">
        <v>4828</v>
      </c>
      <c r="L261" s="118">
        <v>1.24</v>
      </c>
      <c r="M261" s="121">
        <v>4703</v>
      </c>
      <c r="N261" s="118">
        <v>1.34</v>
      </c>
      <c r="P261" s="104"/>
      <c r="Q261" s="104"/>
      <c r="R261" s="104"/>
      <c r="S261" s="104"/>
      <c r="T261" s="104"/>
      <c r="U261" s="104"/>
      <c r="V261" s="104"/>
      <c r="W261" s="104"/>
      <c r="AG261" s="55"/>
    </row>
    <row r="262" spans="1:33">
      <c r="A262" s="135">
        <v>5160</v>
      </c>
      <c r="B262" s="140">
        <v>1.18</v>
      </c>
      <c r="C262" s="135">
        <v>5160</v>
      </c>
      <c r="D262" s="140">
        <v>1.17</v>
      </c>
      <c r="E262" s="135">
        <v>5059</v>
      </c>
      <c r="F262" s="140">
        <v>10.4</v>
      </c>
      <c r="G262" s="135">
        <v>5040</v>
      </c>
      <c r="H262" s="136">
        <v>3.9</v>
      </c>
      <c r="I262" s="135">
        <v>4902</v>
      </c>
      <c r="J262" s="136">
        <v>1.58</v>
      </c>
      <c r="K262" s="121">
        <v>4829</v>
      </c>
      <c r="L262" s="118">
        <v>0.56999999999999995</v>
      </c>
      <c r="M262" s="121">
        <v>4717</v>
      </c>
      <c r="N262" s="118">
        <v>1.81</v>
      </c>
      <c r="P262" s="104"/>
      <c r="Q262" s="104"/>
      <c r="R262" s="104"/>
      <c r="S262" s="104"/>
      <c r="T262" s="104"/>
      <c r="U262" s="104"/>
      <c r="V262" s="104"/>
      <c r="W262" s="104"/>
      <c r="AG262" s="55"/>
    </row>
    <row r="263" spans="1:33">
      <c r="A263" s="135">
        <v>5183</v>
      </c>
      <c r="B263" s="140">
        <v>1.76</v>
      </c>
      <c r="C263" s="135">
        <v>5183</v>
      </c>
      <c r="D263" s="140">
        <v>1.68</v>
      </c>
      <c r="E263" s="135">
        <v>5102</v>
      </c>
      <c r="F263" s="140">
        <v>3.13</v>
      </c>
      <c r="G263" s="135">
        <v>5057</v>
      </c>
      <c r="H263" s="136">
        <v>3.19</v>
      </c>
      <c r="I263" s="135">
        <v>4923</v>
      </c>
      <c r="J263" s="136">
        <v>0.5</v>
      </c>
      <c r="K263" s="121">
        <v>4902</v>
      </c>
      <c r="L263" s="118">
        <v>1.84</v>
      </c>
      <c r="M263" s="121">
        <v>4720</v>
      </c>
      <c r="N263" s="118">
        <v>1.84</v>
      </c>
      <c r="P263" s="104"/>
      <c r="Q263" s="104"/>
      <c r="R263" s="104"/>
      <c r="S263" s="104"/>
      <c r="T263" s="104"/>
      <c r="U263" s="104"/>
      <c r="V263" s="104"/>
      <c r="W263" s="104"/>
      <c r="AG263" s="55"/>
    </row>
    <row r="264" spans="1:33">
      <c r="A264" s="135">
        <v>5188</v>
      </c>
      <c r="B264" s="140">
        <v>1.88</v>
      </c>
      <c r="C264" s="135">
        <v>5188</v>
      </c>
      <c r="D264" s="140">
        <v>1.75</v>
      </c>
      <c r="E264" s="135">
        <v>5146</v>
      </c>
      <c r="F264" s="140">
        <v>3.06</v>
      </c>
      <c r="G264" s="135">
        <v>5059</v>
      </c>
      <c r="H264" s="136">
        <v>7.97</v>
      </c>
      <c r="I264" s="135">
        <v>5020</v>
      </c>
      <c r="J264" s="136">
        <v>2.76</v>
      </c>
      <c r="K264" s="121">
        <v>4923</v>
      </c>
      <c r="L264" s="118">
        <v>0.42</v>
      </c>
      <c r="M264" s="121">
        <v>4740</v>
      </c>
      <c r="N264" s="118">
        <v>2</v>
      </c>
      <c r="P264" s="104"/>
      <c r="Q264" s="104"/>
      <c r="R264" s="104"/>
      <c r="S264" s="104"/>
      <c r="T264" s="104"/>
      <c r="U264" s="104"/>
      <c r="V264" s="104"/>
      <c r="W264" s="104"/>
      <c r="AG264" s="55"/>
    </row>
    <row r="265" spans="1:33">
      <c r="A265" s="135">
        <v>5190</v>
      </c>
      <c r="B265" s="140">
        <v>1.7</v>
      </c>
      <c r="C265" s="135">
        <v>5190</v>
      </c>
      <c r="D265" s="140">
        <v>1.64</v>
      </c>
      <c r="E265" s="135">
        <v>5160</v>
      </c>
      <c r="F265" s="140">
        <v>1.46</v>
      </c>
      <c r="G265" s="135">
        <v>5102</v>
      </c>
      <c r="H265" s="136">
        <v>2.4300000000000002</v>
      </c>
      <c r="I265" s="135">
        <v>5022</v>
      </c>
      <c r="J265" s="136">
        <v>3.73</v>
      </c>
      <c r="K265" s="121">
        <v>5020</v>
      </c>
      <c r="L265" s="118">
        <v>2.89</v>
      </c>
      <c r="M265" s="121">
        <v>4741</v>
      </c>
      <c r="N265" s="118">
        <v>1.19</v>
      </c>
      <c r="P265" s="104"/>
      <c r="Q265" s="104"/>
      <c r="R265" s="104"/>
      <c r="S265" s="104"/>
      <c r="T265" s="104"/>
      <c r="U265" s="104"/>
      <c r="V265" s="104"/>
      <c r="W265" s="104"/>
      <c r="AG265" s="55"/>
    </row>
    <row r="266" spans="1:33">
      <c r="A266" s="138">
        <v>5191</v>
      </c>
      <c r="B266" s="140">
        <v>0.64</v>
      </c>
      <c r="C266" s="138">
        <v>5191</v>
      </c>
      <c r="D266" s="140">
        <v>0.64</v>
      </c>
      <c r="E266" s="135">
        <v>5183</v>
      </c>
      <c r="F266" s="140">
        <v>1.95</v>
      </c>
      <c r="G266" s="135">
        <v>5146</v>
      </c>
      <c r="H266" s="136">
        <v>2.5499999999999998</v>
      </c>
      <c r="I266" s="135">
        <v>5040</v>
      </c>
      <c r="J266" s="136">
        <v>3.9</v>
      </c>
      <c r="K266" s="121">
        <v>5022</v>
      </c>
      <c r="L266" s="118">
        <v>4.07</v>
      </c>
      <c r="M266" s="121">
        <v>4751</v>
      </c>
      <c r="N266" s="118">
        <v>1.21</v>
      </c>
      <c r="P266" s="104"/>
      <c r="Q266" s="104"/>
      <c r="R266" s="104"/>
      <c r="S266" s="104"/>
      <c r="T266" s="104"/>
      <c r="U266" s="104"/>
      <c r="V266" s="104"/>
      <c r="W266" s="104"/>
      <c r="AG266" s="55"/>
    </row>
    <row r="267" spans="1:33">
      <c r="A267" s="138">
        <v>5192</v>
      </c>
      <c r="B267" s="140">
        <v>1.97</v>
      </c>
      <c r="C267" s="138">
        <v>5192</v>
      </c>
      <c r="D267" s="140">
        <v>1.77</v>
      </c>
      <c r="E267" s="135">
        <v>5188</v>
      </c>
      <c r="F267" s="140">
        <v>1.95</v>
      </c>
      <c r="G267" s="135">
        <v>5160</v>
      </c>
      <c r="H267" s="136">
        <v>1.26</v>
      </c>
      <c r="I267" s="135">
        <v>5057</v>
      </c>
      <c r="J267" s="136">
        <v>3.19</v>
      </c>
      <c r="K267" s="121">
        <v>5040</v>
      </c>
      <c r="L267" s="118">
        <v>4.22</v>
      </c>
      <c r="M267" s="121">
        <v>4771</v>
      </c>
      <c r="N267" s="118">
        <v>1.55</v>
      </c>
      <c r="P267" s="104"/>
      <c r="Q267" s="104"/>
      <c r="R267" s="104"/>
      <c r="S267" s="104"/>
      <c r="T267" s="104"/>
      <c r="U267" s="104"/>
      <c r="V267" s="104"/>
      <c r="W267" s="104"/>
      <c r="AG267" s="55"/>
    </row>
    <row r="268" spans="1:33">
      <c r="A268" s="138">
        <v>5213</v>
      </c>
      <c r="B268" s="140">
        <v>3.56</v>
      </c>
      <c r="C268" s="138">
        <v>5213</v>
      </c>
      <c r="D268" s="140">
        <v>3.82</v>
      </c>
      <c r="E268" s="135">
        <v>5190</v>
      </c>
      <c r="F268" s="140">
        <v>1.73</v>
      </c>
      <c r="G268" s="135">
        <v>5183</v>
      </c>
      <c r="H268" s="136">
        <v>1.64</v>
      </c>
      <c r="I268" s="135">
        <v>5059</v>
      </c>
      <c r="J268" s="136">
        <v>7.97</v>
      </c>
      <c r="K268" s="121">
        <v>5057</v>
      </c>
      <c r="L268" s="118">
        <v>3.91</v>
      </c>
      <c r="M268" s="121">
        <v>4777</v>
      </c>
      <c r="N268" s="118">
        <v>2.3299999999999996</v>
      </c>
      <c r="P268" s="104"/>
      <c r="Q268" s="104"/>
      <c r="R268" s="104"/>
      <c r="S268" s="104"/>
      <c r="T268" s="104"/>
      <c r="U268" s="104"/>
      <c r="V268" s="104"/>
      <c r="W268" s="104"/>
      <c r="AG268" s="55"/>
    </row>
    <row r="269" spans="1:33">
      <c r="A269" s="138">
        <v>5215</v>
      </c>
      <c r="B269" s="140">
        <v>3.7</v>
      </c>
      <c r="C269" s="138">
        <v>5215</v>
      </c>
      <c r="D269" s="140">
        <v>3.71</v>
      </c>
      <c r="E269" s="138">
        <v>5191</v>
      </c>
      <c r="F269" s="140">
        <v>0.66</v>
      </c>
      <c r="G269" s="135">
        <v>5188</v>
      </c>
      <c r="H269" s="136">
        <v>1.97</v>
      </c>
      <c r="I269" s="135">
        <v>5102</v>
      </c>
      <c r="J269" s="136">
        <v>2.4300000000000002</v>
      </c>
      <c r="K269" s="121">
        <v>5059</v>
      </c>
      <c r="L269" s="118">
        <v>9.3800000000000008</v>
      </c>
      <c r="M269" s="121">
        <v>4825</v>
      </c>
      <c r="N269" s="118">
        <v>1.05</v>
      </c>
      <c r="P269" s="104"/>
      <c r="Q269" s="104"/>
      <c r="R269" s="104"/>
      <c r="S269" s="104"/>
      <c r="T269" s="104"/>
      <c r="U269" s="104"/>
      <c r="V269" s="104"/>
      <c r="W269" s="104"/>
      <c r="AG269" s="55"/>
    </row>
    <row r="270" spans="1:33">
      <c r="A270" s="138">
        <v>5221</v>
      </c>
      <c r="B270" s="140">
        <v>2.82</v>
      </c>
      <c r="C270" s="138">
        <v>5221</v>
      </c>
      <c r="D270" s="140">
        <v>2.75</v>
      </c>
      <c r="E270" s="138">
        <v>5192</v>
      </c>
      <c r="F270" s="140">
        <v>1.86</v>
      </c>
      <c r="G270" s="135">
        <v>5190</v>
      </c>
      <c r="H270" s="136">
        <v>1.35</v>
      </c>
      <c r="I270" s="135">
        <v>5146</v>
      </c>
      <c r="J270" s="136">
        <v>2.5499999999999998</v>
      </c>
      <c r="K270" s="121">
        <v>5102</v>
      </c>
      <c r="L270" s="118">
        <v>2.4</v>
      </c>
      <c r="M270" s="121">
        <v>4828</v>
      </c>
      <c r="N270" s="118">
        <v>1.34</v>
      </c>
      <c r="P270" s="104"/>
      <c r="Q270" s="104"/>
      <c r="R270" s="104"/>
      <c r="S270" s="104"/>
      <c r="T270" s="104"/>
      <c r="U270" s="104"/>
      <c r="V270" s="104"/>
      <c r="W270" s="104"/>
      <c r="AG270" s="55"/>
    </row>
    <row r="271" spans="1:33">
      <c r="A271" s="138">
        <v>5222</v>
      </c>
      <c r="B271" s="140">
        <v>5.65</v>
      </c>
      <c r="C271" s="138">
        <v>5222</v>
      </c>
      <c r="D271" s="140">
        <v>5.29</v>
      </c>
      <c r="E271" s="138">
        <v>5213</v>
      </c>
      <c r="F271" s="140">
        <v>4.1100000000000003</v>
      </c>
      <c r="G271" s="138">
        <v>5191</v>
      </c>
      <c r="H271" s="136">
        <v>0.53</v>
      </c>
      <c r="I271" s="135">
        <v>5160</v>
      </c>
      <c r="J271" s="136">
        <v>1.26</v>
      </c>
      <c r="K271" s="121">
        <v>5146</v>
      </c>
      <c r="L271" s="118">
        <v>2.93</v>
      </c>
      <c r="M271" s="121">
        <v>4829</v>
      </c>
      <c r="N271" s="118">
        <v>0.75</v>
      </c>
      <c r="P271" s="104"/>
      <c r="Q271" s="104"/>
      <c r="R271" s="104"/>
      <c r="S271" s="104"/>
      <c r="T271" s="104"/>
      <c r="U271" s="104"/>
      <c r="V271" s="104"/>
      <c r="W271" s="104"/>
      <c r="AG271" s="55"/>
    </row>
    <row r="272" spans="1:33">
      <c r="A272" s="138">
        <v>5223</v>
      </c>
      <c r="B272" s="140">
        <v>3.18</v>
      </c>
      <c r="C272" s="138">
        <v>5223</v>
      </c>
      <c r="D272" s="140">
        <v>3.34</v>
      </c>
      <c r="E272" s="138">
        <v>5215</v>
      </c>
      <c r="F272" s="140">
        <v>4.32</v>
      </c>
      <c r="G272" s="138">
        <v>5192</v>
      </c>
      <c r="H272" s="136">
        <v>1.56</v>
      </c>
      <c r="I272" s="135">
        <v>5183</v>
      </c>
      <c r="J272" s="136">
        <v>1.64</v>
      </c>
      <c r="K272" s="121">
        <v>5160</v>
      </c>
      <c r="L272" s="118">
        <v>1.33</v>
      </c>
      <c r="M272" s="121">
        <v>4902</v>
      </c>
      <c r="N272" s="118">
        <v>2.11</v>
      </c>
      <c r="P272" s="104"/>
      <c r="Q272" s="104"/>
      <c r="R272" s="104"/>
      <c r="S272" s="104"/>
      <c r="T272" s="104"/>
      <c r="U272" s="104"/>
      <c r="V272" s="104"/>
      <c r="W272" s="104"/>
      <c r="AG272" s="55"/>
    </row>
    <row r="273" spans="1:33">
      <c r="A273" s="138">
        <v>5348</v>
      </c>
      <c r="B273" s="140">
        <v>2.85</v>
      </c>
      <c r="C273" s="138">
        <v>5348</v>
      </c>
      <c r="D273" s="140">
        <v>2.94</v>
      </c>
      <c r="E273" s="138">
        <v>5221</v>
      </c>
      <c r="F273" s="140">
        <v>3.11</v>
      </c>
      <c r="G273" s="138">
        <v>5213</v>
      </c>
      <c r="H273" s="136">
        <v>3.09</v>
      </c>
      <c r="I273" s="135">
        <v>5188</v>
      </c>
      <c r="J273" s="136">
        <v>1.97</v>
      </c>
      <c r="K273" s="121">
        <v>5183</v>
      </c>
      <c r="L273" s="118">
        <v>1.67</v>
      </c>
      <c r="M273" s="121">
        <v>4923</v>
      </c>
      <c r="N273" s="118">
        <v>0.46</v>
      </c>
      <c r="P273" s="104"/>
      <c r="Q273" s="104"/>
      <c r="R273" s="104"/>
      <c r="S273" s="104"/>
      <c r="T273" s="104"/>
      <c r="U273" s="104"/>
      <c r="V273" s="104"/>
      <c r="W273" s="104"/>
      <c r="AG273" s="55"/>
    </row>
    <row r="274" spans="1:33">
      <c r="A274" s="138">
        <v>5402</v>
      </c>
      <c r="B274" s="140">
        <v>6.59</v>
      </c>
      <c r="C274" s="138">
        <v>5402</v>
      </c>
      <c r="D274" s="140">
        <v>6.96</v>
      </c>
      <c r="E274" s="138">
        <v>5222</v>
      </c>
      <c r="F274" s="140">
        <v>5.84</v>
      </c>
      <c r="G274" s="138">
        <v>5215</v>
      </c>
      <c r="H274" s="136">
        <v>3.73</v>
      </c>
      <c r="I274" s="135">
        <v>5190</v>
      </c>
      <c r="J274" s="136">
        <v>1.35</v>
      </c>
      <c r="K274" s="121">
        <v>5188</v>
      </c>
      <c r="L274" s="118">
        <v>2.31</v>
      </c>
      <c r="M274" s="121">
        <v>5020</v>
      </c>
      <c r="N274" s="118">
        <v>3.48</v>
      </c>
      <c r="P274" s="104"/>
      <c r="Q274" s="104"/>
      <c r="R274" s="104"/>
      <c r="S274" s="104"/>
      <c r="T274" s="104"/>
      <c r="U274" s="104"/>
      <c r="V274" s="104"/>
      <c r="W274" s="104"/>
      <c r="AG274" s="55"/>
    </row>
    <row r="275" spans="1:33">
      <c r="A275" s="138">
        <v>5403</v>
      </c>
      <c r="B275" s="140">
        <v>4.7</v>
      </c>
      <c r="C275" s="138">
        <v>5403</v>
      </c>
      <c r="D275" s="140">
        <v>4.4400000000000004</v>
      </c>
      <c r="E275" s="138">
        <v>5223</v>
      </c>
      <c r="F275" s="140">
        <v>3.92</v>
      </c>
      <c r="G275" s="138">
        <v>5221</v>
      </c>
      <c r="H275" s="136">
        <v>2.5299999999999998</v>
      </c>
      <c r="I275" s="138">
        <v>5191</v>
      </c>
      <c r="J275" s="136">
        <v>0.53</v>
      </c>
      <c r="K275" s="121">
        <v>5190</v>
      </c>
      <c r="L275" s="118">
        <v>1.47</v>
      </c>
      <c r="M275" s="121">
        <v>5022</v>
      </c>
      <c r="N275" s="118">
        <v>5.0699999999999994</v>
      </c>
      <c r="P275" s="104"/>
      <c r="Q275" s="104"/>
      <c r="R275" s="104"/>
      <c r="S275" s="104"/>
      <c r="T275" s="104"/>
      <c r="U275" s="104"/>
      <c r="V275" s="104"/>
      <c r="W275" s="104"/>
      <c r="AG275" s="55"/>
    </row>
    <row r="276" spans="1:33">
      <c r="A276" s="138">
        <v>5437</v>
      </c>
      <c r="B276" s="140">
        <v>4.0599999999999996</v>
      </c>
      <c r="C276" s="138">
        <v>5437</v>
      </c>
      <c r="D276" s="140">
        <v>3.54</v>
      </c>
      <c r="E276" s="138">
        <v>5348</v>
      </c>
      <c r="F276" s="140">
        <v>3.48</v>
      </c>
      <c r="G276" s="138">
        <v>5222</v>
      </c>
      <c r="H276" s="136">
        <v>5.61</v>
      </c>
      <c r="I276" s="138">
        <v>5192</v>
      </c>
      <c r="J276" s="136">
        <v>1.56</v>
      </c>
      <c r="K276" s="120">
        <v>5191</v>
      </c>
      <c r="L276" s="118">
        <v>0.64</v>
      </c>
      <c r="M276" s="121">
        <v>5040</v>
      </c>
      <c r="N276" s="118">
        <v>5.54</v>
      </c>
      <c r="P276" s="104"/>
      <c r="Q276" s="104"/>
      <c r="R276" s="104"/>
      <c r="S276" s="104"/>
      <c r="T276" s="104"/>
      <c r="U276" s="104"/>
      <c r="V276" s="104"/>
      <c r="W276" s="104"/>
      <c r="AG276" s="55"/>
    </row>
    <row r="277" spans="1:33">
      <c r="A277" s="138">
        <v>5443</v>
      </c>
      <c r="B277" s="140">
        <v>2.23</v>
      </c>
      <c r="C277" s="138">
        <v>5443</v>
      </c>
      <c r="D277" s="140">
        <v>2.42</v>
      </c>
      <c r="E277" s="138">
        <v>5402</v>
      </c>
      <c r="F277" s="140">
        <v>8.01</v>
      </c>
      <c r="G277" s="138">
        <v>5223</v>
      </c>
      <c r="H277" s="136">
        <v>3.7</v>
      </c>
      <c r="I277" s="138">
        <v>5213</v>
      </c>
      <c r="J277" s="136">
        <v>3.09</v>
      </c>
      <c r="K277" s="120">
        <v>5192</v>
      </c>
      <c r="L277" s="118">
        <v>1.86</v>
      </c>
      <c r="M277" s="121">
        <v>5057</v>
      </c>
      <c r="N277" s="118">
        <v>4.92</v>
      </c>
      <c r="P277" s="104"/>
      <c r="Q277" s="104"/>
      <c r="R277" s="104"/>
      <c r="S277" s="104"/>
      <c r="T277" s="104"/>
      <c r="U277" s="104"/>
      <c r="V277" s="104"/>
      <c r="W277" s="104"/>
      <c r="AG277" s="55"/>
    </row>
    <row r="278" spans="1:33">
      <c r="A278" s="138">
        <v>5445</v>
      </c>
      <c r="B278" s="140">
        <v>4.8099999999999996</v>
      </c>
      <c r="C278" s="138">
        <v>5445</v>
      </c>
      <c r="D278" s="140">
        <v>4.84</v>
      </c>
      <c r="E278" s="138">
        <v>5403</v>
      </c>
      <c r="F278" s="140">
        <v>4.82</v>
      </c>
      <c r="G278" s="138">
        <v>5348</v>
      </c>
      <c r="H278" s="136">
        <v>3.52</v>
      </c>
      <c r="I278" s="138">
        <v>5215</v>
      </c>
      <c r="J278" s="136">
        <v>3.73</v>
      </c>
      <c r="K278" s="120">
        <v>5213</v>
      </c>
      <c r="L278" s="118">
        <v>3.26</v>
      </c>
      <c r="M278" s="121">
        <v>5059</v>
      </c>
      <c r="N278" s="118">
        <v>10.45</v>
      </c>
      <c r="P278" s="104"/>
      <c r="Q278" s="104"/>
      <c r="R278" s="104"/>
      <c r="S278" s="104"/>
      <c r="T278" s="104"/>
      <c r="U278" s="104"/>
      <c r="V278" s="104"/>
      <c r="W278" s="104"/>
      <c r="AG278" s="55"/>
    </row>
    <row r="279" spans="1:33">
      <c r="A279" s="138">
        <v>5462</v>
      </c>
      <c r="B279" s="140">
        <v>4.08</v>
      </c>
      <c r="C279" s="138">
        <v>5462</v>
      </c>
      <c r="D279" s="140">
        <v>3.82</v>
      </c>
      <c r="E279" s="138">
        <v>5437</v>
      </c>
      <c r="F279" s="140">
        <v>3.59</v>
      </c>
      <c r="G279" s="138">
        <v>5402</v>
      </c>
      <c r="H279" s="136">
        <v>6.6</v>
      </c>
      <c r="I279" s="138">
        <v>5221</v>
      </c>
      <c r="J279" s="136">
        <v>2.5299999999999998</v>
      </c>
      <c r="K279" s="120">
        <v>5215</v>
      </c>
      <c r="L279" s="118">
        <v>4.2300000000000004</v>
      </c>
      <c r="M279" s="121">
        <v>5102</v>
      </c>
      <c r="N279" s="118">
        <v>2.8699999999999997</v>
      </c>
      <c r="P279" s="104"/>
      <c r="Q279" s="104"/>
      <c r="R279" s="104"/>
      <c r="S279" s="104"/>
      <c r="T279" s="104"/>
      <c r="U279" s="104"/>
      <c r="V279" s="104"/>
      <c r="W279" s="104"/>
      <c r="AG279" s="55"/>
    </row>
    <row r="280" spans="1:33">
      <c r="A280" s="138">
        <v>5472</v>
      </c>
      <c r="B280" s="140">
        <v>3.21</v>
      </c>
      <c r="C280" s="138">
        <v>5472</v>
      </c>
      <c r="D280" s="140">
        <v>2.82</v>
      </c>
      <c r="E280" s="138">
        <v>5443</v>
      </c>
      <c r="F280" s="140">
        <v>2.85</v>
      </c>
      <c r="G280" s="138">
        <v>5403</v>
      </c>
      <c r="H280" s="136">
        <v>4.16</v>
      </c>
      <c r="I280" s="138">
        <v>5222</v>
      </c>
      <c r="J280" s="136">
        <v>5.61</v>
      </c>
      <c r="K280" s="120">
        <v>5221</v>
      </c>
      <c r="L280" s="118">
        <v>3.06</v>
      </c>
      <c r="M280" s="121">
        <v>5146</v>
      </c>
      <c r="N280" s="118">
        <v>3.63</v>
      </c>
      <c r="P280" s="104"/>
      <c r="Q280" s="104"/>
      <c r="R280" s="104"/>
      <c r="S280" s="104"/>
      <c r="T280" s="104"/>
      <c r="U280" s="104"/>
      <c r="V280" s="104"/>
      <c r="W280" s="104"/>
      <c r="AG280" s="55"/>
    </row>
    <row r="281" spans="1:33">
      <c r="A281" s="138">
        <v>5473</v>
      </c>
      <c r="B281" s="140">
        <v>5.58</v>
      </c>
      <c r="C281" s="138">
        <v>5473</v>
      </c>
      <c r="D281" s="140">
        <v>5.09</v>
      </c>
      <c r="E281" s="138">
        <v>5445</v>
      </c>
      <c r="F281" s="140">
        <v>5.71</v>
      </c>
      <c r="G281" s="138">
        <v>5437</v>
      </c>
      <c r="H281" s="136">
        <v>2.81</v>
      </c>
      <c r="I281" s="138">
        <v>5223</v>
      </c>
      <c r="J281" s="136">
        <v>3.7</v>
      </c>
      <c r="K281" s="120">
        <v>5222</v>
      </c>
      <c r="L281" s="118">
        <v>7.34</v>
      </c>
      <c r="M281" s="121">
        <v>5160</v>
      </c>
      <c r="N281" s="118">
        <v>1.36</v>
      </c>
      <c r="P281" s="104"/>
      <c r="Q281" s="104"/>
      <c r="R281" s="104"/>
      <c r="S281" s="104"/>
      <c r="T281" s="104"/>
      <c r="U281" s="104"/>
      <c r="V281" s="104"/>
      <c r="W281" s="104"/>
      <c r="AG281" s="55"/>
    </row>
    <row r="282" spans="1:33">
      <c r="A282" s="138">
        <v>5474</v>
      </c>
      <c r="B282" s="140">
        <v>4.91</v>
      </c>
      <c r="C282" s="138">
        <v>5474</v>
      </c>
      <c r="D282" s="140">
        <v>5.12</v>
      </c>
      <c r="E282" s="138">
        <v>5462</v>
      </c>
      <c r="F282" s="140">
        <v>4.4400000000000004</v>
      </c>
      <c r="G282" s="138">
        <v>5443</v>
      </c>
      <c r="H282" s="136">
        <v>2.09</v>
      </c>
      <c r="I282" s="138">
        <v>5348</v>
      </c>
      <c r="J282" s="136">
        <v>3.52</v>
      </c>
      <c r="K282" s="120">
        <v>5223</v>
      </c>
      <c r="L282" s="118">
        <v>3.91</v>
      </c>
      <c r="M282" s="121">
        <v>5183</v>
      </c>
      <c r="N282" s="118">
        <v>1.8800000000000001</v>
      </c>
      <c r="P282" s="104"/>
      <c r="Q282" s="104"/>
      <c r="R282" s="104"/>
      <c r="S282" s="104"/>
      <c r="T282" s="104"/>
      <c r="U282" s="104"/>
      <c r="V282" s="104"/>
      <c r="W282" s="104"/>
      <c r="AG282" s="55"/>
    </row>
    <row r="283" spans="1:33">
      <c r="A283" s="138">
        <v>5478</v>
      </c>
      <c r="B283" s="140">
        <v>3.35</v>
      </c>
      <c r="C283" s="138">
        <v>5478</v>
      </c>
      <c r="D283" s="140">
        <v>3.38</v>
      </c>
      <c r="E283" s="138">
        <v>5472</v>
      </c>
      <c r="F283" s="140">
        <v>3.18</v>
      </c>
      <c r="G283" s="138">
        <v>5445</v>
      </c>
      <c r="H283" s="136">
        <v>5.45</v>
      </c>
      <c r="I283" s="138">
        <v>5402</v>
      </c>
      <c r="J283" s="136">
        <v>6.6</v>
      </c>
      <c r="K283" s="120">
        <v>5348</v>
      </c>
      <c r="L283" s="118">
        <v>4.8499999999999996</v>
      </c>
      <c r="M283" s="121">
        <v>5188</v>
      </c>
      <c r="N283" s="118">
        <v>2.8099999999999996</v>
      </c>
      <c r="P283" s="104"/>
      <c r="Q283" s="104"/>
      <c r="R283" s="104"/>
      <c r="S283" s="104"/>
      <c r="T283" s="104"/>
      <c r="U283" s="104"/>
      <c r="V283" s="104"/>
      <c r="W283" s="104"/>
      <c r="AG283" s="55"/>
    </row>
    <row r="284" spans="1:33">
      <c r="A284" s="138">
        <v>5479</v>
      </c>
      <c r="B284" s="140">
        <v>4.5</v>
      </c>
      <c r="C284" s="138">
        <v>5479</v>
      </c>
      <c r="D284" s="140">
        <v>4.37</v>
      </c>
      <c r="E284" s="138">
        <v>5473</v>
      </c>
      <c r="F284" s="140">
        <v>6.8</v>
      </c>
      <c r="G284" s="138">
        <v>5462</v>
      </c>
      <c r="H284" s="136">
        <v>3.68</v>
      </c>
      <c r="I284" s="138">
        <v>5403</v>
      </c>
      <c r="J284" s="136">
        <v>4.16</v>
      </c>
      <c r="K284" s="120">
        <v>5402</v>
      </c>
      <c r="L284" s="118">
        <v>7.69</v>
      </c>
      <c r="M284" s="121">
        <v>5190</v>
      </c>
      <c r="N284" s="118">
        <v>1.7</v>
      </c>
      <c r="P284" s="104"/>
      <c r="Q284" s="104"/>
      <c r="R284" s="104"/>
      <c r="S284" s="104"/>
      <c r="T284" s="104"/>
      <c r="U284" s="104"/>
      <c r="V284" s="104"/>
      <c r="W284" s="104"/>
      <c r="AG284" s="55"/>
    </row>
    <row r="285" spans="1:33">
      <c r="A285" s="138">
        <v>5480</v>
      </c>
      <c r="B285" s="140">
        <v>4.53</v>
      </c>
      <c r="C285" s="138">
        <v>5480</v>
      </c>
      <c r="D285" s="140">
        <v>3.88</v>
      </c>
      <c r="E285" s="138">
        <v>5474</v>
      </c>
      <c r="F285" s="140">
        <v>5.27</v>
      </c>
      <c r="G285" s="138">
        <v>5472</v>
      </c>
      <c r="H285" s="136">
        <v>2.92</v>
      </c>
      <c r="I285" s="138">
        <v>5437</v>
      </c>
      <c r="J285" s="136">
        <v>2.81</v>
      </c>
      <c r="K285" s="120">
        <v>5403</v>
      </c>
      <c r="L285" s="118">
        <v>4.38</v>
      </c>
      <c r="M285" s="120">
        <v>5191</v>
      </c>
      <c r="N285" s="118">
        <v>0.76</v>
      </c>
      <c r="P285" s="104"/>
      <c r="Q285" s="104"/>
      <c r="R285" s="104"/>
      <c r="S285" s="104"/>
      <c r="T285" s="104"/>
      <c r="U285" s="104"/>
      <c r="V285" s="104"/>
      <c r="W285" s="104"/>
      <c r="AG285" s="55"/>
    </row>
    <row r="286" spans="1:33">
      <c r="A286" s="138">
        <v>5491</v>
      </c>
      <c r="B286" s="140">
        <v>1.43</v>
      </c>
      <c r="C286" s="138">
        <v>5491</v>
      </c>
      <c r="D286" s="140">
        <v>1.36</v>
      </c>
      <c r="E286" s="138">
        <v>5478</v>
      </c>
      <c r="F286" s="140">
        <v>3.82</v>
      </c>
      <c r="G286" s="138">
        <v>5473</v>
      </c>
      <c r="H286" s="136">
        <v>5.89</v>
      </c>
      <c r="I286" s="138">
        <v>5443</v>
      </c>
      <c r="J286" s="136">
        <v>2.09</v>
      </c>
      <c r="K286" s="120">
        <v>5437</v>
      </c>
      <c r="L286" s="118">
        <v>3.19</v>
      </c>
      <c r="M286" s="120">
        <v>5192</v>
      </c>
      <c r="N286" s="118">
        <v>2.19</v>
      </c>
      <c r="P286" s="104"/>
      <c r="Q286" s="104"/>
      <c r="R286" s="104"/>
      <c r="S286" s="104"/>
      <c r="T286" s="104"/>
      <c r="U286" s="104"/>
      <c r="V286" s="104"/>
      <c r="W286" s="104"/>
      <c r="AG286" s="55"/>
    </row>
    <row r="287" spans="1:33">
      <c r="A287" s="138">
        <v>5506</v>
      </c>
      <c r="B287" s="140">
        <v>3.99</v>
      </c>
      <c r="C287" s="138">
        <v>5506</v>
      </c>
      <c r="D287" s="140">
        <v>3.61</v>
      </c>
      <c r="E287" s="138">
        <v>5479</v>
      </c>
      <c r="F287" s="140">
        <v>4.92</v>
      </c>
      <c r="G287" s="138">
        <v>5474</v>
      </c>
      <c r="H287" s="136">
        <v>4.29</v>
      </c>
      <c r="I287" s="138">
        <v>5445</v>
      </c>
      <c r="J287" s="136">
        <v>5.45</v>
      </c>
      <c r="K287" s="120">
        <v>5443</v>
      </c>
      <c r="L287" s="118">
        <v>2.31</v>
      </c>
      <c r="M287" s="120">
        <v>5213</v>
      </c>
      <c r="N287" s="118">
        <v>3.55</v>
      </c>
      <c r="P287" s="104"/>
      <c r="Q287" s="104"/>
      <c r="R287" s="104"/>
      <c r="S287" s="104"/>
      <c r="T287" s="104"/>
      <c r="U287" s="104"/>
      <c r="V287" s="104"/>
      <c r="W287" s="104"/>
      <c r="AG287" s="55"/>
    </row>
    <row r="288" spans="1:33">
      <c r="A288" s="138">
        <v>5507</v>
      </c>
      <c r="B288" s="140">
        <v>2.77</v>
      </c>
      <c r="C288" s="138">
        <v>5507</v>
      </c>
      <c r="D288" s="140">
        <v>2.6</v>
      </c>
      <c r="E288" s="138">
        <v>5480</v>
      </c>
      <c r="F288" s="140">
        <v>3.78</v>
      </c>
      <c r="G288" s="138">
        <v>5478</v>
      </c>
      <c r="H288" s="136">
        <v>3.34</v>
      </c>
      <c r="I288" s="138">
        <v>5462</v>
      </c>
      <c r="J288" s="136">
        <v>3.68</v>
      </c>
      <c r="K288" s="120">
        <v>5445</v>
      </c>
      <c r="L288" s="118">
        <v>6.9</v>
      </c>
      <c r="M288" s="120">
        <v>5215</v>
      </c>
      <c r="N288" s="118">
        <v>5.05</v>
      </c>
      <c r="P288" s="104"/>
      <c r="Q288" s="104"/>
      <c r="R288" s="104"/>
      <c r="S288" s="104"/>
      <c r="T288" s="104"/>
      <c r="U288" s="104"/>
      <c r="V288" s="104"/>
      <c r="W288" s="104"/>
      <c r="AG288" s="55"/>
    </row>
    <row r="289" spans="1:33">
      <c r="A289" s="113">
        <v>5511</v>
      </c>
      <c r="B289" s="140">
        <v>3.77</v>
      </c>
      <c r="C289" s="113">
        <v>5511</v>
      </c>
      <c r="D289" s="140">
        <v>3.98</v>
      </c>
      <c r="E289" s="138">
        <v>5491</v>
      </c>
      <c r="F289" s="140">
        <v>1.45</v>
      </c>
      <c r="G289" s="138">
        <v>5479</v>
      </c>
      <c r="H289" s="136">
        <v>3.3</v>
      </c>
      <c r="I289" s="138">
        <v>5472</v>
      </c>
      <c r="J289" s="136">
        <v>2.92</v>
      </c>
      <c r="K289" s="120">
        <v>5462</v>
      </c>
      <c r="L289" s="118">
        <v>4.5599999999999996</v>
      </c>
      <c r="M289" s="120">
        <v>5221</v>
      </c>
      <c r="N289" s="118">
        <v>3.73</v>
      </c>
      <c r="P289" s="104"/>
      <c r="Q289" s="104"/>
      <c r="R289" s="104"/>
      <c r="S289" s="104"/>
      <c r="T289" s="104"/>
      <c r="U289" s="104"/>
      <c r="V289" s="104"/>
      <c r="W289" s="104"/>
      <c r="AG289" s="55"/>
    </row>
    <row r="290" spans="1:33">
      <c r="A290" s="137">
        <v>5535</v>
      </c>
      <c r="B290" s="140">
        <v>3.53</v>
      </c>
      <c r="C290" s="137">
        <v>5535</v>
      </c>
      <c r="D290" s="140">
        <v>3.51</v>
      </c>
      <c r="E290" s="138">
        <v>5506</v>
      </c>
      <c r="F290" s="140">
        <v>4.32</v>
      </c>
      <c r="G290" s="138">
        <v>5480</v>
      </c>
      <c r="H290" s="136">
        <v>3.19</v>
      </c>
      <c r="I290" s="138">
        <v>5473</v>
      </c>
      <c r="J290" s="136">
        <v>5.89</v>
      </c>
      <c r="K290" s="120">
        <v>5472</v>
      </c>
      <c r="L290" s="118">
        <v>3.1</v>
      </c>
      <c r="M290" s="120">
        <v>5222</v>
      </c>
      <c r="N290" s="118">
        <v>7.66</v>
      </c>
      <c r="P290" s="104"/>
      <c r="Q290" s="104"/>
      <c r="R290" s="104"/>
      <c r="S290" s="104"/>
      <c r="T290" s="104"/>
      <c r="U290" s="104"/>
      <c r="V290" s="104"/>
      <c r="W290" s="104"/>
      <c r="AG290" s="55"/>
    </row>
    <row r="291" spans="1:33">
      <c r="A291" s="113">
        <v>5537</v>
      </c>
      <c r="B291" s="140">
        <v>2.59</v>
      </c>
      <c r="C291" s="113">
        <v>5537</v>
      </c>
      <c r="D291" s="140">
        <v>2.48</v>
      </c>
      <c r="E291" s="138">
        <v>5507</v>
      </c>
      <c r="F291" s="140">
        <v>3.09</v>
      </c>
      <c r="G291" s="138">
        <v>5491</v>
      </c>
      <c r="H291" s="136">
        <v>1.1299999999999999</v>
      </c>
      <c r="I291" s="138">
        <v>5474</v>
      </c>
      <c r="J291" s="136">
        <v>4.29</v>
      </c>
      <c r="K291" s="120">
        <v>5473</v>
      </c>
      <c r="L291" s="118">
        <v>6.64</v>
      </c>
      <c r="M291" s="120">
        <v>5223</v>
      </c>
      <c r="N291" s="118">
        <v>3.7699999999999996</v>
      </c>
      <c r="P291" s="104"/>
      <c r="Q291" s="104"/>
      <c r="R291" s="104"/>
      <c r="S291" s="104"/>
      <c r="T291" s="104"/>
      <c r="U291" s="104"/>
      <c r="V291" s="104"/>
      <c r="W291" s="104"/>
      <c r="AG291" s="55"/>
    </row>
    <row r="292" spans="1:33">
      <c r="A292" s="137">
        <v>5551</v>
      </c>
      <c r="B292" s="140">
        <v>10.32</v>
      </c>
      <c r="C292" s="137">
        <v>5551</v>
      </c>
      <c r="D292" s="140">
        <v>9.4</v>
      </c>
      <c r="E292" s="113">
        <v>5511</v>
      </c>
      <c r="F292" s="140">
        <v>4.3899999999999997</v>
      </c>
      <c r="G292" s="138">
        <v>5506</v>
      </c>
      <c r="H292" s="136">
        <v>3.98</v>
      </c>
      <c r="I292" s="138">
        <v>5478</v>
      </c>
      <c r="J292" s="136">
        <v>3.34</v>
      </c>
      <c r="K292" s="120">
        <v>5474</v>
      </c>
      <c r="L292" s="118">
        <v>4.6100000000000003</v>
      </c>
      <c r="M292" s="120">
        <v>5348</v>
      </c>
      <c r="N292" s="118">
        <v>5.45</v>
      </c>
      <c r="P292" s="104"/>
      <c r="Q292" s="104"/>
      <c r="R292" s="104"/>
      <c r="S292" s="104"/>
      <c r="T292" s="104"/>
      <c r="U292" s="104"/>
      <c r="V292" s="104"/>
      <c r="W292" s="104"/>
      <c r="AG292" s="55"/>
    </row>
    <row r="293" spans="1:33">
      <c r="A293" s="137">
        <v>5606</v>
      </c>
      <c r="B293" s="140">
        <v>0.47</v>
      </c>
      <c r="C293" s="137">
        <v>5606</v>
      </c>
      <c r="D293" s="140">
        <v>0.42</v>
      </c>
      <c r="E293" s="137">
        <v>5535</v>
      </c>
      <c r="F293" s="140">
        <v>3.61</v>
      </c>
      <c r="G293" s="138">
        <v>5507</v>
      </c>
      <c r="H293" s="136">
        <v>2.39</v>
      </c>
      <c r="I293" s="138">
        <v>5479</v>
      </c>
      <c r="J293" s="136">
        <v>3.3</v>
      </c>
      <c r="K293" s="120">
        <v>5478</v>
      </c>
      <c r="L293" s="118">
        <v>3.71</v>
      </c>
      <c r="M293" s="120">
        <v>5402</v>
      </c>
      <c r="N293" s="118">
        <v>7.45</v>
      </c>
      <c r="P293" s="104"/>
      <c r="Q293" s="104"/>
      <c r="R293" s="104"/>
      <c r="S293" s="104"/>
      <c r="T293" s="104"/>
      <c r="U293" s="104"/>
      <c r="V293" s="104"/>
      <c r="W293" s="104"/>
      <c r="AG293" s="55"/>
    </row>
    <row r="294" spans="1:33">
      <c r="A294" s="137">
        <v>5610</v>
      </c>
      <c r="B294" s="140">
        <v>3.11</v>
      </c>
      <c r="C294" s="137">
        <v>5610</v>
      </c>
      <c r="D294" s="140">
        <v>2.86</v>
      </c>
      <c r="E294" s="113">
        <v>5537</v>
      </c>
      <c r="F294" s="140">
        <v>2.72</v>
      </c>
      <c r="G294" s="113">
        <v>5511</v>
      </c>
      <c r="H294" s="136">
        <v>3.86</v>
      </c>
      <c r="I294" s="138">
        <v>5480</v>
      </c>
      <c r="J294" s="136">
        <v>3.19</v>
      </c>
      <c r="K294" s="120">
        <v>5479</v>
      </c>
      <c r="L294" s="118">
        <v>3.58</v>
      </c>
      <c r="M294" s="120">
        <v>5403</v>
      </c>
      <c r="N294" s="118">
        <v>4.47</v>
      </c>
      <c r="P294" s="104"/>
      <c r="Q294" s="104"/>
      <c r="R294" s="104"/>
      <c r="S294" s="104"/>
      <c r="T294" s="104"/>
      <c r="U294" s="104"/>
      <c r="V294" s="104"/>
      <c r="W294" s="104"/>
      <c r="AG294" s="55"/>
    </row>
    <row r="295" spans="1:33">
      <c r="A295" s="137">
        <v>5645</v>
      </c>
      <c r="B295" s="140">
        <v>9.23</v>
      </c>
      <c r="C295" s="137">
        <v>5645</v>
      </c>
      <c r="D295" s="140">
        <v>9.48</v>
      </c>
      <c r="E295" s="137">
        <v>5551</v>
      </c>
      <c r="F295" s="140">
        <v>10.53</v>
      </c>
      <c r="G295" s="137">
        <v>5535</v>
      </c>
      <c r="H295" s="136">
        <v>3.09</v>
      </c>
      <c r="I295" s="138">
        <v>5491</v>
      </c>
      <c r="J295" s="136">
        <v>1.1299999999999999</v>
      </c>
      <c r="K295" s="120">
        <v>5480</v>
      </c>
      <c r="L295" s="118">
        <v>3.37</v>
      </c>
      <c r="M295" s="120">
        <v>5437</v>
      </c>
      <c r="N295" s="118">
        <v>4.1399999999999997</v>
      </c>
      <c r="P295" s="104"/>
      <c r="Q295" s="104"/>
      <c r="R295" s="104"/>
      <c r="S295" s="104"/>
      <c r="T295" s="104"/>
      <c r="U295" s="104"/>
      <c r="V295" s="104"/>
      <c r="W295" s="104"/>
      <c r="AG295" s="55"/>
    </row>
    <row r="296" spans="1:33">
      <c r="A296" s="137">
        <v>5703</v>
      </c>
      <c r="B296" s="140">
        <v>7.23</v>
      </c>
      <c r="C296" s="137">
        <v>5703</v>
      </c>
      <c r="D296" s="140">
        <v>7.49</v>
      </c>
      <c r="E296" s="137">
        <v>5606</v>
      </c>
      <c r="F296" s="140">
        <v>0.49</v>
      </c>
      <c r="G296" s="113">
        <v>5537</v>
      </c>
      <c r="H296" s="136">
        <v>2.17</v>
      </c>
      <c r="I296" s="138">
        <v>5506</v>
      </c>
      <c r="J296" s="136">
        <v>3.98</v>
      </c>
      <c r="K296" s="120">
        <v>5491</v>
      </c>
      <c r="L296" s="118">
        <v>1.17</v>
      </c>
      <c r="M296" s="120">
        <v>5443</v>
      </c>
      <c r="N296" s="118">
        <v>2.67</v>
      </c>
      <c r="P296" s="104"/>
      <c r="Q296" s="104"/>
      <c r="R296" s="104"/>
      <c r="S296" s="104"/>
      <c r="T296" s="104"/>
      <c r="U296" s="104"/>
      <c r="V296" s="104"/>
      <c r="W296" s="104"/>
      <c r="AG296" s="55"/>
    </row>
    <row r="297" spans="1:33">
      <c r="A297" s="137">
        <v>5705</v>
      </c>
      <c r="B297" s="140">
        <v>10.85</v>
      </c>
      <c r="C297" s="137">
        <v>5705</v>
      </c>
      <c r="D297" s="140">
        <v>10.73</v>
      </c>
      <c r="E297" s="137">
        <v>5610</v>
      </c>
      <c r="F297" s="140">
        <v>2.99</v>
      </c>
      <c r="G297" s="137">
        <v>5551</v>
      </c>
      <c r="H297" s="136">
        <v>8.1999999999999993</v>
      </c>
      <c r="I297" s="138">
        <v>5507</v>
      </c>
      <c r="J297" s="136">
        <v>2.39</v>
      </c>
      <c r="K297" s="120">
        <v>5506</v>
      </c>
      <c r="L297" s="118">
        <v>4.92</v>
      </c>
      <c r="M297" s="120">
        <v>5445</v>
      </c>
      <c r="N297" s="118">
        <v>8.02</v>
      </c>
      <c r="P297" s="104"/>
      <c r="Q297" s="104"/>
      <c r="R297" s="104"/>
      <c r="S297" s="104"/>
      <c r="T297" s="104"/>
      <c r="U297" s="104"/>
      <c r="V297" s="104"/>
      <c r="W297" s="104"/>
      <c r="AG297" s="55"/>
    </row>
    <row r="298" spans="1:33">
      <c r="A298" s="137">
        <v>5951</v>
      </c>
      <c r="B298" s="140">
        <v>0.33</v>
      </c>
      <c r="C298" s="137">
        <v>5951</v>
      </c>
      <c r="D298" s="140">
        <v>0.3</v>
      </c>
      <c r="E298" s="137">
        <v>5645</v>
      </c>
      <c r="F298" s="140">
        <v>10.09</v>
      </c>
      <c r="G298" s="137">
        <v>5606</v>
      </c>
      <c r="H298" s="136">
        <v>0.45</v>
      </c>
      <c r="I298" s="113">
        <v>5508</v>
      </c>
      <c r="J298" s="136">
        <v>5.07</v>
      </c>
      <c r="K298" s="120">
        <v>5507</v>
      </c>
      <c r="L298" s="118">
        <v>2.79</v>
      </c>
      <c r="M298" s="120">
        <v>5462</v>
      </c>
      <c r="N298" s="118">
        <v>5.2299999999999995</v>
      </c>
      <c r="P298" s="104"/>
      <c r="Q298" s="104"/>
      <c r="R298" s="104"/>
      <c r="S298" s="104"/>
      <c r="T298" s="104"/>
      <c r="U298" s="104"/>
      <c r="V298" s="104"/>
      <c r="W298" s="104"/>
      <c r="AG298" s="55"/>
    </row>
    <row r="299" spans="1:33">
      <c r="A299" s="137">
        <v>6003</v>
      </c>
      <c r="B299" s="140">
        <v>4.37</v>
      </c>
      <c r="C299" s="137">
        <v>6003</v>
      </c>
      <c r="D299" s="140">
        <v>3.88</v>
      </c>
      <c r="E299" s="137">
        <v>5703</v>
      </c>
      <c r="F299" s="140">
        <v>8.1999999999999993</v>
      </c>
      <c r="G299" s="137">
        <v>5610</v>
      </c>
      <c r="H299" s="136">
        <v>2.91</v>
      </c>
      <c r="I299" s="113">
        <v>5511</v>
      </c>
      <c r="J299" s="136">
        <v>3.86</v>
      </c>
      <c r="K299" s="117">
        <v>5508</v>
      </c>
      <c r="L299" s="118">
        <v>6.19</v>
      </c>
      <c r="M299" s="120">
        <v>5472</v>
      </c>
      <c r="N299" s="118">
        <v>3.21</v>
      </c>
      <c r="P299" s="104"/>
      <c r="Q299" s="104"/>
      <c r="R299" s="104"/>
      <c r="S299" s="104"/>
      <c r="T299" s="104"/>
      <c r="U299" s="104"/>
      <c r="V299" s="104"/>
      <c r="W299" s="104"/>
      <c r="AG299" s="55"/>
    </row>
    <row r="300" spans="1:33">
      <c r="A300" s="137">
        <v>6005</v>
      </c>
      <c r="B300" s="140">
        <v>2.3199999999999998</v>
      </c>
      <c r="C300" s="137">
        <v>6005</v>
      </c>
      <c r="D300" s="140">
        <v>2.11</v>
      </c>
      <c r="E300" s="137">
        <v>5705</v>
      </c>
      <c r="F300" s="140">
        <v>12.12</v>
      </c>
      <c r="G300" s="137">
        <v>5645</v>
      </c>
      <c r="H300" s="136">
        <v>8</v>
      </c>
      <c r="I300" s="137">
        <v>5535</v>
      </c>
      <c r="J300" s="136">
        <v>3.09</v>
      </c>
      <c r="K300" s="117">
        <v>5511</v>
      </c>
      <c r="L300" s="118">
        <v>4.3099999999999996</v>
      </c>
      <c r="M300" s="120">
        <v>5473</v>
      </c>
      <c r="N300" s="118">
        <v>5.96</v>
      </c>
      <c r="P300" s="104"/>
      <c r="Q300" s="104"/>
      <c r="R300" s="104"/>
      <c r="S300" s="104"/>
      <c r="T300" s="104"/>
      <c r="U300" s="104"/>
      <c r="V300" s="104"/>
      <c r="W300" s="104"/>
      <c r="AG300" s="55"/>
    </row>
    <row r="301" spans="1:33">
      <c r="A301" s="137">
        <v>6018</v>
      </c>
      <c r="B301" s="140">
        <v>1.79</v>
      </c>
      <c r="C301" s="137">
        <v>6018</v>
      </c>
      <c r="D301" s="140">
        <v>1.49</v>
      </c>
      <c r="E301" s="137">
        <v>5951</v>
      </c>
      <c r="F301" s="140">
        <v>0.3</v>
      </c>
      <c r="G301" s="137">
        <v>5703</v>
      </c>
      <c r="H301" s="136">
        <v>6.33</v>
      </c>
      <c r="I301" s="113">
        <v>5537</v>
      </c>
      <c r="J301" s="136">
        <v>2.17</v>
      </c>
      <c r="K301" s="119">
        <v>5535</v>
      </c>
      <c r="L301" s="118">
        <v>3.17</v>
      </c>
      <c r="M301" s="120">
        <v>5474</v>
      </c>
      <c r="N301" s="118">
        <v>4.67</v>
      </c>
      <c r="P301" s="104"/>
      <c r="Q301" s="104"/>
      <c r="R301" s="104"/>
      <c r="S301" s="104"/>
      <c r="T301" s="104"/>
      <c r="U301" s="104"/>
      <c r="V301" s="104"/>
      <c r="W301" s="104"/>
      <c r="AG301" s="55"/>
    </row>
    <row r="302" spans="1:33">
      <c r="A302" s="137">
        <v>6045</v>
      </c>
      <c r="B302" s="140">
        <v>3.2</v>
      </c>
      <c r="C302" s="137">
        <v>6045</v>
      </c>
      <c r="D302" s="140">
        <v>2.87</v>
      </c>
      <c r="E302" s="137">
        <v>6003</v>
      </c>
      <c r="F302" s="140">
        <v>3.79</v>
      </c>
      <c r="G302" s="137">
        <v>5705</v>
      </c>
      <c r="H302" s="136">
        <v>12.28</v>
      </c>
      <c r="I302" s="137">
        <v>5551</v>
      </c>
      <c r="J302" s="136">
        <v>8.1999999999999993</v>
      </c>
      <c r="K302" s="117">
        <v>5537</v>
      </c>
      <c r="L302" s="118">
        <v>2.54</v>
      </c>
      <c r="M302" s="120">
        <v>5478</v>
      </c>
      <c r="N302" s="118">
        <v>4.2699999999999996</v>
      </c>
      <c r="P302" s="104"/>
      <c r="Q302" s="104"/>
      <c r="R302" s="104"/>
      <c r="S302" s="104"/>
      <c r="T302" s="104"/>
      <c r="U302" s="104"/>
      <c r="V302" s="104"/>
      <c r="W302" s="104"/>
      <c r="AG302" s="55"/>
    </row>
    <row r="303" spans="1:33">
      <c r="A303" s="137">
        <v>6204</v>
      </c>
      <c r="B303" s="140">
        <v>4.82</v>
      </c>
      <c r="C303" s="137">
        <v>6204</v>
      </c>
      <c r="D303" s="140">
        <v>4.88</v>
      </c>
      <c r="E303" s="137">
        <v>6005</v>
      </c>
      <c r="F303" s="140">
        <v>2.25</v>
      </c>
      <c r="G303" s="137">
        <v>5951</v>
      </c>
      <c r="H303" s="136">
        <v>0.22</v>
      </c>
      <c r="I303" s="137">
        <v>5606</v>
      </c>
      <c r="J303" s="136">
        <v>0.45</v>
      </c>
      <c r="K303" s="119">
        <v>5551</v>
      </c>
      <c r="L303" s="118">
        <v>9.42</v>
      </c>
      <c r="M303" s="120">
        <v>5479</v>
      </c>
      <c r="N303" s="118">
        <v>4.13</v>
      </c>
      <c r="P303" s="104"/>
      <c r="Q303" s="104"/>
      <c r="R303" s="104"/>
      <c r="S303" s="104"/>
      <c r="T303" s="104"/>
      <c r="U303" s="104"/>
      <c r="V303" s="104"/>
      <c r="W303" s="104"/>
      <c r="AG303" s="55"/>
    </row>
    <row r="304" spans="1:33">
      <c r="A304" s="137">
        <v>6206</v>
      </c>
      <c r="B304" s="140">
        <v>1.73</v>
      </c>
      <c r="C304" s="137">
        <v>6206</v>
      </c>
      <c r="D304" s="140">
        <v>1.68</v>
      </c>
      <c r="E304" s="137">
        <v>6018</v>
      </c>
      <c r="F304" s="140">
        <v>1.5</v>
      </c>
      <c r="G304" s="137">
        <v>6003</v>
      </c>
      <c r="H304" s="136">
        <v>3.11</v>
      </c>
      <c r="I304" s="137">
        <v>5610</v>
      </c>
      <c r="J304" s="136">
        <v>2.91</v>
      </c>
      <c r="K304" s="119">
        <v>5606</v>
      </c>
      <c r="L304" s="118">
        <v>0.5</v>
      </c>
      <c r="M304" s="120">
        <v>5480</v>
      </c>
      <c r="N304" s="118">
        <v>3.82</v>
      </c>
      <c r="P304" s="104"/>
      <c r="Q304" s="104"/>
      <c r="R304" s="104"/>
      <c r="S304" s="104"/>
      <c r="T304" s="104"/>
      <c r="U304" s="104"/>
      <c r="V304" s="104"/>
      <c r="W304" s="104"/>
      <c r="AG304" s="55"/>
    </row>
    <row r="305" spans="1:33">
      <c r="A305" s="137">
        <v>6213</v>
      </c>
      <c r="B305" s="140">
        <v>1.24</v>
      </c>
      <c r="C305" s="137">
        <v>6213</v>
      </c>
      <c r="D305" s="140">
        <v>1.06</v>
      </c>
      <c r="E305" s="137">
        <v>6045</v>
      </c>
      <c r="F305" s="140">
        <v>3.01</v>
      </c>
      <c r="G305" s="137">
        <v>6005</v>
      </c>
      <c r="H305" s="136">
        <v>1.92</v>
      </c>
      <c r="I305" s="137">
        <v>5645</v>
      </c>
      <c r="J305" s="136">
        <v>8</v>
      </c>
      <c r="K305" s="119">
        <v>5610</v>
      </c>
      <c r="L305" s="118">
        <v>3.32</v>
      </c>
      <c r="M305" s="120">
        <v>5491</v>
      </c>
      <c r="N305" s="118">
        <v>1.06</v>
      </c>
      <c r="P305" s="104"/>
      <c r="Q305" s="104"/>
      <c r="R305" s="104"/>
      <c r="S305" s="104"/>
      <c r="T305" s="104"/>
      <c r="U305" s="104"/>
      <c r="V305" s="104"/>
      <c r="W305" s="104"/>
      <c r="AG305" s="55"/>
    </row>
    <row r="306" spans="1:33">
      <c r="A306" s="137">
        <v>6214</v>
      </c>
      <c r="B306" s="140">
        <v>1.06</v>
      </c>
      <c r="C306" s="137">
        <v>6214</v>
      </c>
      <c r="D306" s="140">
        <v>1.0900000000000001</v>
      </c>
      <c r="E306" s="137">
        <v>6204</v>
      </c>
      <c r="F306" s="140">
        <v>5.17</v>
      </c>
      <c r="G306" s="137">
        <v>6018</v>
      </c>
      <c r="H306" s="136">
        <v>1.1000000000000001</v>
      </c>
      <c r="I306" s="137">
        <v>5703</v>
      </c>
      <c r="J306" s="136">
        <v>6.33</v>
      </c>
      <c r="K306" s="119">
        <v>5645</v>
      </c>
      <c r="L306" s="118">
        <v>10.08</v>
      </c>
      <c r="M306" s="120">
        <v>5506</v>
      </c>
      <c r="N306" s="118">
        <v>5.31</v>
      </c>
      <c r="P306" s="104"/>
      <c r="Q306" s="104"/>
      <c r="R306" s="104"/>
      <c r="S306" s="104"/>
      <c r="T306" s="104"/>
      <c r="U306" s="104"/>
      <c r="V306" s="104"/>
      <c r="W306" s="104"/>
      <c r="AG306" s="55"/>
    </row>
    <row r="307" spans="1:33">
      <c r="A307" s="137">
        <v>6216</v>
      </c>
      <c r="B307" s="140">
        <v>3.5</v>
      </c>
      <c r="C307" s="137">
        <v>6216</v>
      </c>
      <c r="D307" s="140">
        <v>3.37</v>
      </c>
      <c r="E307" s="137">
        <v>6206</v>
      </c>
      <c r="F307" s="140">
        <v>1.92</v>
      </c>
      <c r="G307" s="137">
        <v>6045</v>
      </c>
      <c r="H307" s="136">
        <v>2.27</v>
      </c>
      <c r="I307" s="137">
        <v>5705</v>
      </c>
      <c r="J307" s="136">
        <v>12.28</v>
      </c>
      <c r="K307" s="119">
        <v>5703</v>
      </c>
      <c r="L307" s="118">
        <v>7.06</v>
      </c>
      <c r="M307" s="120">
        <v>5507</v>
      </c>
      <c r="N307" s="118">
        <v>3.9699999999999998</v>
      </c>
      <c r="P307" s="104"/>
      <c r="Q307" s="104"/>
      <c r="R307" s="104"/>
      <c r="S307" s="104"/>
      <c r="T307" s="104"/>
      <c r="U307" s="104"/>
      <c r="V307" s="104"/>
      <c r="W307" s="104"/>
      <c r="AG307" s="55"/>
    </row>
    <row r="308" spans="1:33">
      <c r="A308" s="137">
        <v>6217</v>
      </c>
      <c r="B308" s="140">
        <v>3.11</v>
      </c>
      <c r="C308" s="137">
        <v>6217</v>
      </c>
      <c r="D308" s="140">
        <v>2.94</v>
      </c>
      <c r="E308" s="137">
        <v>6213</v>
      </c>
      <c r="F308" s="140">
        <v>1.03</v>
      </c>
      <c r="G308" s="137">
        <v>6204</v>
      </c>
      <c r="H308" s="136">
        <v>3.97</v>
      </c>
      <c r="I308" s="137">
        <v>5951</v>
      </c>
      <c r="J308" s="136">
        <v>0.22</v>
      </c>
      <c r="K308" s="119">
        <v>5705</v>
      </c>
      <c r="L308" s="118">
        <v>14.23</v>
      </c>
      <c r="M308" s="117">
        <v>5508</v>
      </c>
      <c r="N308" s="118">
        <v>8.81</v>
      </c>
      <c r="P308" s="104"/>
      <c r="Q308" s="104"/>
      <c r="R308" s="104"/>
      <c r="S308" s="104"/>
      <c r="T308" s="104"/>
      <c r="U308" s="104"/>
      <c r="V308" s="104"/>
      <c r="W308" s="104"/>
      <c r="AG308" s="55"/>
    </row>
    <row r="309" spans="1:33">
      <c r="A309" s="137">
        <v>6229</v>
      </c>
      <c r="B309" s="140">
        <v>3.38</v>
      </c>
      <c r="C309" s="137">
        <v>6229</v>
      </c>
      <c r="D309" s="140">
        <v>3.38</v>
      </c>
      <c r="E309" s="137">
        <v>6214</v>
      </c>
      <c r="F309" s="140">
        <v>1.23</v>
      </c>
      <c r="G309" s="137">
        <v>6206</v>
      </c>
      <c r="H309" s="136">
        <v>1.37</v>
      </c>
      <c r="I309" s="137">
        <v>6003</v>
      </c>
      <c r="J309" s="136">
        <v>3.11</v>
      </c>
      <c r="K309" s="119">
        <v>5951</v>
      </c>
      <c r="L309" s="118">
        <v>0.22</v>
      </c>
      <c r="M309" s="117">
        <v>5511</v>
      </c>
      <c r="N309" s="118">
        <v>6.13</v>
      </c>
      <c r="P309" s="104"/>
      <c r="Q309" s="104"/>
      <c r="R309" s="104"/>
      <c r="S309" s="104"/>
      <c r="T309" s="104"/>
      <c r="U309" s="104"/>
      <c r="V309" s="104"/>
      <c r="W309" s="104"/>
      <c r="AG309" s="55"/>
    </row>
    <row r="310" spans="1:33">
      <c r="A310" s="137">
        <v>6233</v>
      </c>
      <c r="B310" s="140">
        <v>1.62</v>
      </c>
      <c r="C310" s="137">
        <v>6233</v>
      </c>
      <c r="D310" s="140">
        <v>1.74</v>
      </c>
      <c r="E310" s="137">
        <v>6216</v>
      </c>
      <c r="F310" s="140">
        <v>3.69</v>
      </c>
      <c r="G310" s="137">
        <v>6213</v>
      </c>
      <c r="H310" s="136">
        <v>0.92</v>
      </c>
      <c r="I310" s="137">
        <v>6005</v>
      </c>
      <c r="J310" s="136">
        <v>1.92</v>
      </c>
      <c r="K310" s="119">
        <v>6003</v>
      </c>
      <c r="L310" s="118">
        <v>3.67</v>
      </c>
      <c r="M310" s="119">
        <v>5535</v>
      </c>
      <c r="N310" s="118">
        <v>3.6199999999999997</v>
      </c>
      <c r="P310" s="104"/>
      <c r="Q310" s="104"/>
      <c r="R310" s="104"/>
      <c r="S310" s="104"/>
      <c r="T310" s="104"/>
      <c r="U310" s="104"/>
      <c r="V310" s="104"/>
      <c r="W310" s="104"/>
      <c r="AG310" s="55"/>
    </row>
    <row r="311" spans="1:33">
      <c r="A311" s="137">
        <v>6235</v>
      </c>
      <c r="B311" s="140">
        <v>3.56</v>
      </c>
      <c r="C311" s="137">
        <v>6235</v>
      </c>
      <c r="D311" s="140">
        <v>3.3</v>
      </c>
      <c r="E311" s="137">
        <v>6217</v>
      </c>
      <c r="F311" s="140">
        <v>3.21</v>
      </c>
      <c r="G311" s="137">
        <v>6214</v>
      </c>
      <c r="H311" s="136">
        <v>1.1000000000000001</v>
      </c>
      <c r="I311" s="137">
        <v>6018</v>
      </c>
      <c r="J311" s="136">
        <v>1.1000000000000001</v>
      </c>
      <c r="K311" s="119">
        <v>6005</v>
      </c>
      <c r="L311" s="118">
        <v>2.2000000000000002</v>
      </c>
      <c r="M311" s="117">
        <v>5537</v>
      </c>
      <c r="N311" s="118">
        <v>3.0199999999999996</v>
      </c>
      <c r="P311" s="104"/>
      <c r="Q311" s="104"/>
      <c r="R311" s="104"/>
      <c r="S311" s="104"/>
      <c r="T311" s="104"/>
      <c r="U311" s="104"/>
      <c r="V311" s="104"/>
      <c r="W311" s="104"/>
      <c r="AG311" s="55"/>
    </row>
    <row r="312" spans="1:33">
      <c r="A312" s="137">
        <v>6236</v>
      </c>
      <c r="B312" s="140">
        <v>3.81</v>
      </c>
      <c r="C312" s="137">
        <v>6236</v>
      </c>
      <c r="D312" s="140">
        <v>3.83</v>
      </c>
      <c r="E312" s="137">
        <v>6229</v>
      </c>
      <c r="F312" s="140">
        <v>3.39</v>
      </c>
      <c r="G312" s="137">
        <v>6216</v>
      </c>
      <c r="H312" s="136">
        <v>3.15</v>
      </c>
      <c r="I312" s="137">
        <v>6045</v>
      </c>
      <c r="J312" s="136">
        <v>2.27</v>
      </c>
      <c r="K312" s="119">
        <v>6017</v>
      </c>
      <c r="L312" s="118">
        <v>3.17</v>
      </c>
      <c r="M312" s="119">
        <v>5551</v>
      </c>
      <c r="N312" s="118">
        <v>10.83</v>
      </c>
      <c r="AG312" s="55"/>
    </row>
    <row r="313" spans="1:33">
      <c r="A313" s="137">
        <v>6237</v>
      </c>
      <c r="B313" s="140">
        <v>0.99</v>
      </c>
      <c r="C313" s="137">
        <v>6237</v>
      </c>
      <c r="D313" s="140">
        <v>0.92</v>
      </c>
      <c r="E313" s="137">
        <v>6233</v>
      </c>
      <c r="F313" s="140">
        <v>2.1800000000000002</v>
      </c>
      <c r="G313" s="137">
        <v>6217</v>
      </c>
      <c r="H313" s="136">
        <v>2.44</v>
      </c>
      <c r="I313" s="137">
        <v>6204</v>
      </c>
      <c r="J313" s="136">
        <v>3.97</v>
      </c>
      <c r="K313" s="119">
        <v>6018</v>
      </c>
      <c r="L313" s="118">
        <v>1.27</v>
      </c>
      <c r="M313" s="119">
        <v>5606</v>
      </c>
      <c r="N313" s="118">
        <v>0.6</v>
      </c>
      <c r="AG313" s="55"/>
    </row>
    <row r="314" spans="1:33">
      <c r="A314" s="137">
        <v>6251</v>
      </c>
      <c r="B314" s="140">
        <v>2.44</v>
      </c>
      <c r="C314" s="137">
        <v>6251</v>
      </c>
      <c r="D314" s="140">
        <v>2.35</v>
      </c>
      <c r="E314" s="137">
        <v>6235</v>
      </c>
      <c r="F314" s="140">
        <v>3.42</v>
      </c>
      <c r="G314" s="137">
        <v>6229</v>
      </c>
      <c r="H314" s="136">
        <v>2.77</v>
      </c>
      <c r="I314" s="137">
        <v>6206</v>
      </c>
      <c r="J314" s="136">
        <v>1.37</v>
      </c>
      <c r="K314" s="119">
        <v>6045</v>
      </c>
      <c r="L314" s="118">
        <v>2.59</v>
      </c>
      <c r="M314" s="119">
        <v>5610</v>
      </c>
      <c r="N314" s="118">
        <v>4.47</v>
      </c>
      <c r="AG314" s="55"/>
    </row>
    <row r="315" spans="1:33">
      <c r="A315" s="137">
        <v>6252</v>
      </c>
      <c r="B315" s="140">
        <v>3.26</v>
      </c>
      <c r="C315" s="137">
        <v>6252</v>
      </c>
      <c r="D315" s="140">
        <v>2.69</v>
      </c>
      <c r="E315" s="137">
        <v>6236</v>
      </c>
      <c r="F315" s="140">
        <v>4.3499999999999996</v>
      </c>
      <c r="G315" s="137">
        <v>6233</v>
      </c>
      <c r="H315" s="136">
        <v>2.92</v>
      </c>
      <c r="I315" s="137">
        <v>6213</v>
      </c>
      <c r="J315" s="136">
        <v>0.92</v>
      </c>
      <c r="K315" s="119">
        <v>6204</v>
      </c>
      <c r="L315" s="118">
        <v>4.7</v>
      </c>
      <c r="M315" s="119">
        <v>5645</v>
      </c>
      <c r="N315" s="118">
        <v>11.879999999999999</v>
      </c>
      <c r="AG315" s="55"/>
    </row>
    <row r="316" spans="1:33">
      <c r="A316" s="137">
        <v>6306</v>
      </c>
      <c r="B316" s="140">
        <v>2.88</v>
      </c>
      <c r="C316" s="137">
        <v>6306</v>
      </c>
      <c r="D316" s="140">
        <v>2.82</v>
      </c>
      <c r="E316" s="137">
        <v>6237</v>
      </c>
      <c r="F316" s="140">
        <v>1</v>
      </c>
      <c r="G316" s="137">
        <v>6235</v>
      </c>
      <c r="H316" s="136">
        <v>2.67</v>
      </c>
      <c r="I316" s="137">
        <v>6214</v>
      </c>
      <c r="J316" s="136">
        <v>1.1000000000000001</v>
      </c>
      <c r="K316" s="119">
        <v>6206</v>
      </c>
      <c r="L316" s="118">
        <v>1.63</v>
      </c>
      <c r="M316" s="119">
        <v>5703</v>
      </c>
      <c r="N316" s="118">
        <v>8.81</v>
      </c>
      <c r="AG316" s="55"/>
    </row>
    <row r="317" spans="1:33">
      <c r="A317" s="137">
        <v>6319</v>
      </c>
      <c r="B317" s="140">
        <v>2.4700000000000002</v>
      </c>
      <c r="C317" s="137">
        <v>6319</v>
      </c>
      <c r="D317" s="140">
        <v>2.67</v>
      </c>
      <c r="E317" s="137">
        <v>6251</v>
      </c>
      <c r="F317" s="140">
        <v>2.5299999999999998</v>
      </c>
      <c r="G317" s="137">
        <v>6236</v>
      </c>
      <c r="H317" s="136">
        <v>3.67</v>
      </c>
      <c r="I317" s="137">
        <v>6216</v>
      </c>
      <c r="J317" s="136">
        <v>3.15</v>
      </c>
      <c r="K317" s="119">
        <v>6213</v>
      </c>
      <c r="L317" s="118">
        <v>1.1100000000000001</v>
      </c>
      <c r="M317" s="119">
        <v>5705</v>
      </c>
      <c r="N317" s="118">
        <v>15.23</v>
      </c>
      <c r="AG317" s="55"/>
    </row>
    <row r="318" spans="1:33">
      <c r="A318" s="137">
        <v>6325</v>
      </c>
      <c r="B318" s="140">
        <v>2.09</v>
      </c>
      <c r="C318" s="137">
        <v>6325</v>
      </c>
      <c r="D318" s="140">
        <v>2.16</v>
      </c>
      <c r="E318" s="137">
        <v>6252</v>
      </c>
      <c r="F318" s="140">
        <v>2.69</v>
      </c>
      <c r="G318" s="137">
        <v>6237</v>
      </c>
      <c r="H318" s="136">
        <v>0.86</v>
      </c>
      <c r="I318" s="137">
        <v>6217</v>
      </c>
      <c r="J318" s="136">
        <v>2.44</v>
      </c>
      <c r="K318" s="119">
        <v>6214</v>
      </c>
      <c r="L318" s="118">
        <v>1.33</v>
      </c>
      <c r="M318" s="119">
        <v>5951</v>
      </c>
      <c r="N318" s="118">
        <v>0.28000000000000003</v>
      </c>
      <c r="AG318" s="55"/>
    </row>
    <row r="319" spans="1:33">
      <c r="A319" s="137">
        <v>6400</v>
      </c>
      <c r="B319" s="140">
        <v>3.76</v>
      </c>
      <c r="C319" s="137">
        <v>6400</v>
      </c>
      <c r="D319" s="140">
        <v>3.82</v>
      </c>
      <c r="E319" s="137">
        <v>6306</v>
      </c>
      <c r="F319" s="140">
        <v>3.21</v>
      </c>
      <c r="G319" s="137">
        <v>6251</v>
      </c>
      <c r="H319" s="136">
        <v>2.31</v>
      </c>
      <c r="I319" s="137">
        <v>6229</v>
      </c>
      <c r="J319" s="136">
        <v>2.77</v>
      </c>
      <c r="K319" s="119">
        <v>6216</v>
      </c>
      <c r="L319" s="118">
        <v>3.57</v>
      </c>
      <c r="M319" s="119">
        <v>6003</v>
      </c>
      <c r="N319" s="118">
        <v>4.41</v>
      </c>
      <c r="AG319" s="55"/>
    </row>
    <row r="320" spans="1:33">
      <c r="A320" s="137">
        <v>6504</v>
      </c>
      <c r="B320" s="140">
        <v>2.2999999999999998</v>
      </c>
      <c r="C320" s="137">
        <v>6504</v>
      </c>
      <c r="D320" s="140">
        <v>2.2400000000000002</v>
      </c>
      <c r="E320" s="137">
        <v>6319</v>
      </c>
      <c r="F320" s="140">
        <v>3.19</v>
      </c>
      <c r="G320" s="137">
        <v>6252</v>
      </c>
      <c r="H320" s="136">
        <v>2.2400000000000002</v>
      </c>
      <c r="I320" s="137">
        <v>6233</v>
      </c>
      <c r="J320" s="136">
        <v>2.92</v>
      </c>
      <c r="K320" s="119">
        <v>6217</v>
      </c>
      <c r="L320" s="118">
        <v>2.65</v>
      </c>
      <c r="M320" s="119">
        <v>6005</v>
      </c>
      <c r="N320" s="118">
        <v>2.5199999999999996</v>
      </c>
      <c r="AG320" s="55"/>
    </row>
    <row r="321" spans="1:33">
      <c r="A321" s="137">
        <v>6811</v>
      </c>
      <c r="B321" s="140">
        <v>4.21</v>
      </c>
      <c r="C321" s="137">
        <v>6811</v>
      </c>
      <c r="D321" s="140">
        <v>4.12</v>
      </c>
      <c r="E321" s="137">
        <v>6325</v>
      </c>
      <c r="F321" s="140">
        <v>2.73</v>
      </c>
      <c r="G321" s="137">
        <v>6306</v>
      </c>
      <c r="H321" s="136">
        <v>2.13</v>
      </c>
      <c r="I321" s="137">
        <v>6235</v>
      </c>
      <c r="J321" s="136">
        <v>2.67</v>
      </c>
      <c r="K321" s="119">
        <v>6229</v>
      </c>
      <c r="L321" s="118">
        <v>3.36</v>
      </c>
      <c r="M321" s="119">
        <v>6017</v>
      </c>
      <c r="N321" s="118">
        <v>2.84</v>
      </c>
      <c r="AG321" s="55"/>
    </row>
    <row r="322" spans="1:33">
      <c r="A322" s="137">
        <v>6834</v>
      </c>
      <c r="B322" s="140">
        <v>1.83</v>
      </c>
      <c r="C322" s="137">
        <v>6834</v>
      </c>
      <c r="D322" s="140">
        <v>1.83</v>
      </c>
      <c r="E322" s="137">
        <v>6400</v>
      </c>
      <c r="F322" s="140">
        <v>4.09</v>
      </c>
      <c r="G322" s="137">
        <v>6319</v>
      </c>
      <c r="H322" s="136">
        <v>2.44</v>
      </c>
      <c r="I322" s="137">
        <v>6236</v>
      </c>
      <c r="J322" s="136">
        <v>3.67</v>
      </c>
      <c r="K322" s="119">
        <v>6233</v>
      </c>
      <c r="L322" s="118">
        <v>3.73</v>
      </c>
      <c r="M322" s="119">
        <v>6018</v>
      </c>
      <c r="N322" s="118">
        <v>1.49</v>
      </c>
      <c r="AG322" s="55"/>
    </row>
    <row r="323" spans="1:33">
      <c r="A323" s="137">
        <v>6836</v>
      </c>
      <c r="B323" s="140">
        <v>2.79</v>
      </c>
      <c r="C323" s="137">
        <v>6836</v>
      </c>
      <c r="D323" s="140">
        <v>2.84</v>
      </c>
      <c r="E323" s="137">
        <v>6504</v>
      </c>
      <c r="F323" s="140">
        <v>2.2000000000000002</v>
      </c>
      <c r="G323" s="137">
        <v>6325</v>
      </c>
      <c r="H323" s="136">
        <v>2.52</v>
      </c>
      <c r="I323" s="137">
        <v>6237</v>
      </c>
      <c r="J323" s="136">
        <v>0.86</v>
      </c>
      <c r="K323" s="119">
        <v>6235</v>
      </c>
      <c r="L323" s="118">
        <v>2.95</v>
      </c>
      <c r="M323" s="119">
        <v>6045</v>
      </c>
      <c r="N323" s="118">
        <v>2.82</v>
      </c>
      <c r="AG323" s="55"/>
    </row>
    <row r="324" spans="1:33">
      <c r="A324" s="137">
        <v>6854</v>
      </c>
      <c r="B324" s="140">
        <v>2.73</v>
      </c>
      <c r="C324" s="137">
        <v>6854</v>
      </c>
      <c r="D324" s="140">
        <v>2.46</v>
      </c>
      <c r="E324" s="137">
        <v>6811</v>
      </c>
      <c r="F324" s="140">
        <v>4.1100000000000003</v>
      </c>
      <c r="G324" s="137">
        <v>6400</v>
      </c>
      <c r="H324" s="136">
        <v>3.68</v>
      </c>
      <c r="I324" s="137">
        <v>6251</v>
      </c>
      <c r="J324" s="136">
        <v>2.31</v>
      </c>
      <c r="K324" s="119">
        <v>6236</v>
      </c>
      <c r="L324" s="118">
        <v>4.3499999999999996</v>
      </c>
      <c r="M324" s="119">
        <v>6204</v>
      </c>
      <c r="N324" s="118">
        <v>5.31</v>
      </c>
      <c r="AG324" s="55"/>
    </row>
    <row r="325" spans="1:33">
      <c r="A325" s="135">
        <v>6876</v>
      </c>
      <c r="B325" s="140">
        <v>2.36</v>
      </c>
      <c r="C325" s="135">
        <v>6876</v>
      </c>
      <c r="D325" s="140">
        <v>2.41</v>
      </c>
      <c r="E325" s="137">
        <v>6834</v>
      </c>
      <c r="F325" s="140">
        <v>2.0499999999999998</v>
      </c>
      <c r="G325" s="137">
        <v>6504</v>
      </c>
      <c r="H325" s="136">
        <v>1.5</v>
      </c>
      <c r="I325" s="137">
        <v>6252</v>
      </c>
      <c r="J325" s="136">
        <v>2.2400000000000002</v>
      </c>
      <c r="K325" s="119">
        <v>6237</v>
      </c>
      <c r="L325" s="118">
        <v>1.03</v>
      </c>
      <c r="M325" s="119">
        <v>6206</v>
      </c>
      <c r="N325" s="118">
        <v>2.1199999999999997</v>
      </c>
      <c r="AG325" s="55"/>
    </row>
    <row r="326" spans="1:33">
      <c r="A326" s="135">
        <v>6882</v>
      </c>
      <c r="B326" s="140">
        <v>1.88</v>
      </c>
      <c r="C326" s="135">
        <v>6882</v>
      </c>
      <c r="D326" s="140">
        <v>1.84</v>
      </c>
      <c r="E326" s="137">
        <v>6836</v>
      </c>
      <c r="F326" s="140">
        <v>3.08</v>
      </c>
      <c r="G326" s="137">
        <v>6811</v>
      </c>
      <c r="H326" s="136">
        <v>3.1</v>
      </c>
      <c r="I326" s="137">
        <v>6306</v>
      </c>
      <c r="J326" s="136">
        <v>2.13</v>
      </c>
      <c r="K326" s="119">
        <v>6251</v>
      </c>
      <c r="L326" s="118">
        <v>2.4300000000000002</v>
      </c>
      <c r="M326" s="119">
        <v>6213</v>
      </c>
      <c r="N326" s="118">
        <v>1.45</v>
      </c>
      <c r="AG326" s="55"/>
    </row>
    <row r="327" spans="1:33">
      <c r="A327" s="135">
        <v>6884</v>
      </c>
      <c r="B327" s="140">
        <v>3.11</v>
      </c>
      <c r="C327" s="135">
        <v>6884</v>
      </c>
      <c r="D327" s="140">
        <v>3.03</v>
      </c>
      <c r="E327" s="137">
        <v>6854</v>
      </c>
      <c r="F327" s="140">
        <v>2.72</v>
      </c>
      <c r="G327" s="137">
        <v>6834</v>
      </c>
      <c r="H327" s="136">
        <v>1.91</v>
      </c>
      <c r="I327" s="137">
        <v>6319</v>
      </c>
      <c r="J327" s="136">
        <v>2.44</v>
      </c>
      <c r="K327" s="119">
        <v>6252</v>
      </c>
      <c r="L327" s="118">
        <v>2.68</v>
      </c>
      <c r="M327" s="119">
        <v>6214</v>
      </c>
      <c r="N327" s="118">
        <v>1.71</v>
      </c>
      <c r="AG327" s="55"/>
    </row>
    <row r="328" spans="1:33">
      <c r="A328" s="135">
        <v>7024</v>
      </c>
      <c r="B328" s="140">
        <v>2.52</v>
      </c>
      <c r="C328" s="135">
        <v>7024</v>
      </c>
      <c r="D328" s="140">
        <v>2.52</v>
      </c>
      <c r="E328" s="135">
        <v>6876</v>
      </c>
      <c r="F328" s="140">
        <v>2.79</v>
      </c>
      <c r="G328" s="137">
        <v>6836</v>
      </c>
      <c r="H328" s="136">
        <v>2.41</v>
      </c>
      <c r="I328" s="137">
        <v>6325</v>
      </c>
      <c r="J328" s="136">
        <v>2.52</v>
      </c>
      <c r="K328" s="119">
        <v>6306</v>
      </c>
      <c r="L328" s="118">
        <v>2.1800000000000002</v>
      </c>
      <c r="M328" s="119">
        <v>6216</v>
      </c>
      <c r="N328" s="118">
        <v>4.17</v>
      </c>
      <c r="AG328" s="55"/>
    </row>
    <row r="329" spans="1:33">
      <c r="A329" s="135">
        <v>7090</v>
      </c>
      <c r="B329" s="140">
        <v>3.7</v>
      </c>
      <c r="C329" s="135">
        <v>7090</v>
      </c>
      <c r="D329" s="140">
        <v>3.59</v>
      </c>
      <c r="E329" s="135">
        <v>6882</v>
      </c>
      <c r="F329" s="140">
        <v>2</v>
      </c>
      <c r="G329" s="137">
        <v>6843</v>
      </c>
      <c r="H329" s="136">
        <v>7.03</v>
      </c>
      <c r="I329" s="137">
        <v>6400</v>
      </c>
      <c r="J329" s="136">
        <v>3.68</v>
      </c>
      <c r="K329" s="119">
        <v>6319</v>
      </c>
      <c r="L329" s="118">
        <v>2.77</v>
      </c>
      <c r="M329" s="119">
        <v>6217</v>
      </c>
      <c r="N329" s="118">
        <v>3.5399999999999996</v>
      </c>
      <c r="AG329" s="55"/>
    </row>
    <row r="330" spans="1:33">
      <c r="A330" s="135">
        <v>7133</v>
      </c>
      <c r="B330" s="140">
        <v>1.97</v>
      </c>
      <c r="C330" s="135">
        <v>7133</v>
      </c>
      <c r="D330" s="140">
        <v>2.0099999999999998</v>
      </c>
      <c r="E330" s="135">
        <v>6884</v>
      </c>
      <c r="F330" s="140">
        <v>3.28</v>
      </c>
      <c r="G330" s="137">
        <v>6854</v>
      </c>
      <c r="H330" s="136">
        <v>2.15</v>
      </c>
      <c r="I330" s="137">
        <v>6504</v>
      </c>
      <c r="J330" s="136">
        <v>1.5</v>
      </c>
      <c r="K330" s="119">
        <v>6325</v>
      </c>
      <c r="L330" s="118">
        <v>2.86</v>
      </c>
      <c r="M330" s="119">
        <v>6229</v>
      </c>
      <c r="N330" s="118">
        <v>3.84</v>
      </c>
      <c r="AG330" s="55"/>
    </row>
    <row r="331" spans="1:33">
      <c r="A331" s="135">
        <v>7153</v>
      </c>
      <c r="B331" s="140">
        <v>2.67</v>
      </c>
      <c r="C331" s="135">
        <v>7153</v>
      </c>
      <c r="D331" s="140">
        <v>2.72</v>
      </c>
      <c r="E331" s="135">
        <v>7024</v>
      </c>
      <c r="F331" s="140">
        <v>2.68</v>
      </c>
      <c r="G331" s="137">
        <v>6873</v>
      </c>
      <c r="H331" s="136">
        <v>12.98</v>
      </c>
      <c r="I331" s="137">
        <v>6811</v>
      </c>
      <c r="J331" s="136">
        <v>3.1</v>
      </c>
      <c r="K331" s="119">
        <v>6400</v>
      </c>
      <c r="L331" s="118">
        <v>4.6100000000000003</v>
      </c>
      <c r="M331" s="119">
        <v>6233</v>
      </c>
      <c r="N331" s="118">
        <v>4.25</v>
      </c>
      <c r="AG331" s="55"/>
    </row>
    <row r="332" spans="1:33">
      <c r="A332" s="135">
        <v>7219</v>
      </c>
      <c r="B332" s="140">
        <v>5.76</v>
      </c>
      <c r="C332" s="135">
        <v>7219</v>
      </c>
      <c r="D332" s="140">
        <v>5.42</v>
      </c>
      <c r="E332" s="135">
        <v>7090</v>
      </c>
      <c r="F332" s="140">
        <v>4.0199999999999996</v>
      </c>
      <c r="G332" s="135">
        <v>6876</v>
      </c>
      <c r="H332" s="136">
        <v>2.4500000000000002</v>
      </c>
      <c r="I332" s="137">
        <v>6834</v>
      </c>
      <c r="J332" s="136">
        <v>1.91</v>
      </c>
      <c r="K332" s="119">
        <v>6504</v>
      </c>
      <c r="L332" s="118">
        <v>1.6</v>
      </c>
      <c r="M332" s="119">
        <v>6235</v>
      </c>
      <c r="N332" s="118">
        <v>3.61</v>
      </c>
      <c r="AG332" s="55"/>
    </row>
    <row r="333" spans="1:33">
      <c r="A333" s="135">
        <v>7225</v>
      </c>
      <c r="B333" s="140">
        <v>5.9</v>
      </c>
      <c r="C333" s="135">
        <v>7225</v>
      </c>
      <c r="D333" s="140">
        <v>5.84</v>
      </c>
      <c r="E333" s="135">
        <v>7133</v>
      </c>
      <c r="F333" s="140">
        <v>2.16</v>
      </c>
      <c r="G333" s="135">
        <v>6882</v>
      </c>
      <c r="H333" s="136">
        <v>1.74</v>
      </c>
      <c r="I333" s="137">
        <v>6836</v>
      </c>
      <c r="J333" s="136">
        <v>2.41</v>
      </c>
      <c r="K333" s="119">
        <v>6811</v>
      </c>
      <c r="L333" s="118">
        <v>3.64</v>
      </c>
      <c r="M333" s="119">
        <v>6236</v>
      </c>
      <c r="N333" s="118">
        <v>6.46</v>
      </c>
      <c r="AG333" s="55"/>
    </row>
    <row r="334" spans="1:33">
      <c r="A334" s="135">
        <v>7230</v>
      </c>
      <c r="B334" s="140">
        <v>6.79</v>
      </c>
      <c r="C334" s="135">
        <v>7230</v>
      </c>
      <c r="D334" s="140">
        <v>6.75</v>
      </c>
      <c r="E334" s="135">
        <v>7153</v>
      </c>
      <c r="F334" s="140">
        <v>2.92</v>
      </c>
      <c r="G334" s="135">
        <v>6884</v>
      </c>
      <c r="H334" s="136">
        <v>2.75</v>
      </c>
      <c r="I334" s="137">
        <v>6843</v>
      </c>
      <c r="J334" s="136">
        <v>7.03</v>
      </c>
      <c r="K334" s="119">
        <v>6834</v>
      </c>
      <c r="L334" s="118">
        <v>2.21</v>
      </c>
      <c r="M334" s="119">
        <v>6237</v>
      </c>
      <c r="N334" s="118">
        <v>1.21</v>
      </c>
      <c r="AG334" s="55"/>
    </row>
    <row r="335" spans="1:33">
      <c r="A335" s="135">
        <v>7231</v>
      </c>
      <c r="B335" s="140">
        <v>5.81</v>
      </c>
      <c r="C335" s="135">
        <v>7231</v>
      </c>
      <c r="D335" s="140">
        <v>5.29</v>
      </c>
      <c r="E335" s="135">
        <v>7219</v>
      </c>
      <c r="F335" s="140">
        <v>6</v>
      </c>
      <c r="G335" s="135">
        <v>7024</v>
      </c>
      <c r="H335" s="136">
        <v>1.53</v>
      </c>
      <c r="I335" s="137">
        <v>6854</v>
      </c>
      <c r="J335" s="136">
        <v>2.15</v>
      </c>
      <c r="K335" s="119">
        <v>6836</v>
      </c>
      <c r="L335" s="118">
        <v>2.5</v>
      </c>
      <c r="M335" s="119">
        <v>6251</v>
      </c>
      <c r="N335" s="118">
        <v>2.9099999999999997</v>
      </c>
      <c r="AG335" s="55"/>
    </row>
    <row r="336" spans="1:33">
      <c r="A336" s="135">
        <v>7232</v>
      </c>
      <c r="B336" s="140">
        <v>7.69</v>
      </c>
      <c r="C336" s="135">
        <v>7232</v>
      </c>
      <c r="D336" s="140">
        <v>6.71</v>
      </c>
      <c r="E336" s="135">
        <v>7225</v>
      </c>
      <c r="F336" s="140">
        <v>5.92</v>
      </c>
      <c r="G336" s="135">
        <v>7090</v>
      </c>
      <c r="H336" s="136">
        <v>3.56</v>
      </c>
      <c r="I336" s="137">
        <v>6873</v>
      </c>
      <c r="J336" s="136">
        <v>12.98</v>
      </c>
      <c r="K336" s="119">
        <v>6843</v>
      </c>
      <c r="L336" s="118">
        <v>6.43</v>
      </c>
      <c r="M336" s="119">
        <v>6252</v>
      </c>
      <c r="N336" s="118">
        <v>2.94</v>
      </c>
      <c r="AG336" s="55"/>
    </row>
    <row r="337" spans="1:33">
      <c r="A337" s="135">
        <v>7335</v>
      </c>
      <c r="B337" s="140">
        <v>2.67</v>
      </c>
      <c r="C337" s="135">
        <v>7335</v>
      </c>
      <c r="D337" s="140">
        <v>2.52</v>
      </c>
      <c r="E337" s="135">
        <v>7230</v>
      </c>
      <c r="F337" s="140">
        <v>8.76</v>
      </c>
      <c r="G337" s="135">
        <v>7133</v>
      </c>
      <c r="H337" s="136">
        <v>1.61</v>
      </c>
      <c r="I337" s="135">
        <v>6876</v>
      </c>
      <c r="J337" s="136">
        <v>2.4500000000000002</v>
      </c>
      <c r="K337" s="119">
        <v>6854</v>
      </c>
      <c r="L337" s="118">
        <v>2.0499999999999998</v>
      </c>
      <c r="M337" s="119">
        <v>6306</v>
      </c>
      <c r="N337" s="118">
        <v>2.6799999999999997</v>
      </c>
      <c r="AG337" s="55"/>
    </row>
    <row r="338" spans="1:33">
      <c r="A338" s="135">
        <v>7360</v>
      </c>
      <c r="B338" s="140">
        <v>3.2</v>
      </c>
      <c r="C338" s="135">
        <v>7360</v>
      </c>
      <c r="D338" s="140">
        <v>2.99</v>
      </c>
      <c r="E338" s="135">
        <v>7231</v>
      </c>
      <c r="F338" s="140">
        <v>6.08</v>
      </c>
      <c r="G338" s="135">
        <v>7153</v>
      </c>
      <c r="H338" s="136">
        <v>2.1800000000000002</v>
      </c>
      <c r="I338" s="135">
        <v>6882</v>
      </c>
      <c r="J338" s="136">
        <v>1.74</v>
      </c>
      <c r="K338" s="119">
        <v>6873</v>
      </c>
      <c r="L338" s="118">
        <v>12.64</v>
      </c>
      <c r="M338" s="119">
        <v>6319</v>
      </c>
      <c r="N338" s="118">
        <v>2.6199999999999997</v>
      </c>
      <c r="AG338" s="55"/>
    </row>
    <row r="339" spans="1:33">
      <c r="A339" s="135">
        <v>7370</v>
      </c>
      <c r="B339" s="140">
        <v>3.73</v>
      </c>
      <c r="C339" s="135">
        <v>7370</v>
      </c>
      <c r="D339" s="140">
        <v>3.82</v>
      </c>
      <c r="E339" s="135">
        <v>7232</v>
      </c>
      <c r="F339" s="140">
        <v>6.57</v>
      </c>
      <c r="G339" s="135">
        <v>7219</v>
      </c>
      <c r="H339" s="136">
        <v>4.68</v>
      </c>
      <c r="I339" s="135">
        <v>6884</v>
      </c>
      <c r="J339" s="136">
        <v>2.75</v>
      </c>
      <c r="K339" s="121">
        <v>6876</v>
      </c>
      <c r="L339" s="118">
        <v>2.91</v>
      </c>
      <c r="M339" s="119">
        <v>6325</v>
      </c>
      <c r="N339" s="118">
        <v>2.8899999999999997</v>
      </c>
      <c r="AG339" s="55"/>
    </row>
    <row r="340" spans="1:33">
      <c r="A340" s="135">
        <v>7380</v>
      </c>
      <c r="B340" s="140">
        <v>3.44</v>
      </c>
      <c r="C340" s="135">
        <v>7380</v>
      </c>
      <c r="D340" s="140">
        <v>3.3</v>
      </c>
      <c r="E340" s="135">
        <v>7335</v>
      </c>
      <c r="F340" s="140">
        <v>2.39</v>
      </c>
      <c r="G340" s="135">
        <v>7225</v>
      </c>
      <c r="H340" s="136">
        <v>4.6100000000000003</v>
      </c>
      <c r="I340" s="135">
        <v>7024</v>
      </c>
      <c r="J340" s="136">
        <v>1.53</v>
      </c>
      <c r="K340" s="121">
        <v>6882</v>
      </c>
      <c r="L340" s="118">
        <v>1.92</v>
      </c>
      <c r="M340" s="119">
        <v>6400</v>
      </c>
      <c r="N340" s="118">
        <v>5.01</v>
      </c>
      <c r="AG340" s="55"/>
    </row>
    <row r="341" spans="1:33">
      <c r="A341" s="135">
        <v>7382</v>
      </c>
      <c r="B341" s="140">
        <v>2.71</v>
      </c>
      <c r="C341" s="135">
        <v>7382</v>
      </c>
      <c r="D341" s="140">
        <v>2.4900000000000002</v>
      </c>
      <c r="E341" s="135">
        <v>7360</v>
      </c>
      <c r="F341" s="140">
        <v>3.39</v>
      </c>
      <c r="G341" s="135">
        <v>7230</v>
      </c>
      <c r="H341" s="136">
        <v>10</v>
      </c>
      <c r="I341" s="135">
        <v>7090</v>
      </c>
      <c r="J341" s="136">
        <v>3.56</v>
      </c>
      <c r="K341" s="121">
        <v>6884</v>
      </c>
      <c r="L341" s="118">
        <v>3.15</v>
      </c>
      <c r="M341" s="119">
        <v>6504</v>
      </c>
      <c r="N341" s="118">
        <v>1.78</v>
      </c>
      <c r="AG341" s="55"/>
    </row>
    <row r="342" spans="1:33">
      <c r="A342" s="135">
        <v>7390</v>
      </c>
      <c r="B342" s="140">
        <v>2.11</v>
      </c>
      <c r="C342" s="135">
        <v>7390</v>
      </c>
      <c r="D342" s="140">
        <v>1.97</v>
      </c>
      <c r="E342" s="135">
        <v>7370</v>
      </c>
      <c r="F342" s="140">
        <v>4.21</v>
      </c>
      <c r="G342" s="135">
        <v>7231</v>
      </c>
      <c r="H342" s="136">
        <v>5.41</v>
      </c>
      <c r="I342" s="135">
        <v>7133</v>
      </c>
      <c r="J342" s="136">
        <v>1.61</v>
      </c>
      <c r="K342" s="121">
        <v>7024</v>
      </c>
      <c r="L342" s="118">
        <v>1.55</v>
      </c>
      <c r="M342" s="119">
        <v>6811</v>
      </c>
      <c r="N342" s="118">
        <v>4.45</v>
      </c>
      <c r="AG342" s="55"/>
    </row>
    <row r="343" spans="1:33">
      <c r="A343" s="135">
        <v>7395</v>
      </c>
      <c r="B343" s="140">
        <v>2.4</v>
      </c>
      <c r="C343" s="135">
        <v>7395</v>
      </c>
      <c r="D343" s="140">
        <v>2.33</v>
      </c>
      <c r="E343" s="135">
        <v>7380</v>
      </c>
      <c r="F343" s="140">
        <v>3.38</v>
      </c>
      <c r="G343" s="135">
        <v>7232</v>
      </c>
      <c r="H343" s="136">
        <v>4.79</v>
      </c>
      <c r="I343" s="135">
        <v>7153</v>
      </c>
      <c r="J343" s="136">
        <v>2.1800000000000002</v>
      </c>
      <c r="K343" s="121">
        <v>7090</v>
      </c>
      <c r="L343" s="118">
        <v>3.72</v>
      </c>
      <c r="M343" s="119">
        <v>6834</v>
      </c>
      <c r="N343" s="118">
        <v>2.9</v>
      </c>
      <c r="AG343" s="55"/>
    </row>
    <row r="344" spans="1:33">
      <c r="A344" s="135">
        <v>7402</v>
      </c>
      <c r="B344" s="140">
        <v>0.11</v>
      </c>
      <c r="C344" s="135">
        <v>7402</v>
      </c>
      <c r="D344" s="140">
        <v>0.1</v>
      </c>
      <c r="E344" s="135">
        <v>7382</v>
      </c>
      <c r="F344" s="140">
        <v>2.68</v>
      </c>
      <c r="G344" s="135">
        <v>7317</v>
      </c>
      <c r="H344" s="136">
        <v>7.86</v>
      </c>
      <c r="I344" s="135">
        <v>7219</v>
      </c>
      <c r="J344" s="136">
        <v>4.68</v>
      </c>
      <c r="K344" s="121">
        <v>7133</v>
      </c>
      <c r="L344" s="118">
        <v>1.85</v>
      </c>
      <c r="M344" s="119">
        <v>6836</v>
      </c>
      <c r="N344" s="118">
        <v>3.34</v>
      </c>
      <c r="AG344" s="55"/>
    </row>
    <row r="345" spans="1:33">
      <c r="A345" s="135">
        <v>7403</v>
      </c>
      <c r="B345" s="140">
        <v>2.56</v>
      </c>
      <c r="C345" s="135">
        <v>7403</v>
      </c>
      <c r="D345" s="140">
        <v>2.56</v>
      </c>
      <c r="E345" s="135">
        <v>7390</v>
      </c>
      <c r="F345" s="140">
        <v>2.1</v>
      </c>
      <c r="G345" s="135">
        <v>7335</v>
      </c>
      <c r="H345" s="136">
        <v>1.73</v>
      </c>
      <c r="I345" s="135">
        <v>7225</v>
      </c>
      <c r="J345" s="136">
        <v>4.6100000000000003</v>
      </c>
      <c r="K345" s="121">
        <v>7153</v>
      </c>
      <c r="L345" s="118">
        <v>2.4900000000000002</v>
      </c>
      <c r="M345" s="119">
        <v>6854</v>
      </c>
      <c r="N345" s="118">
        <v>1.86</v>
      </c>
      <c r="AG345" s="55"/>
    </row>
    <row r="346" spans="1:33">
      <c r="A346" s="135">
        <v>7405</v>
      </c>
      <c r="B346" s="140">
        <v>0.97</v>
      </c>
      <c r="C346" s="135">
        <v>7405</v>
      </c>
      <c r="D346" s="140">
        <v>0.96</v>
      </c>
      <c r="E346" s="135">
        <v>7395</v>
      </c>
      <c r="F346" s="140">
        <v>2.5</v>
      </c>
      <c r="G346" s="135">
        <v>7350</v>
      </c>
      <c r="H346" s="136">
        <v>17.91</v>
      </c>
      <c r="I346" s="135">
        <v>7230</v>
      </c>
      <c r="J346" s="136">
        <v>10</v>
      </c>
      <c r="K346" s="121">
        <v>7219</v>
      </c>
      <c r="L346" s="118">
        <v>5.05</v>
      </c>
      <c r="M346" s="119">
        <v>6869</v>
      </c>
      <c r="N346" s="118">
        <v>5.2299999999999995</v>
      </c>
      <c r="AG346" s="55"/>
    </row>
    <row r="347" spans="1:33">
      <c r="A347" s="135">
        <v>7420</v>
      </c>
      <c r="B347" s="140">
        <v>3</v>
      </c>
      <c r="C347" s="135">
        <v>7420</v>
      </c>
      <c r="D347" s="140">
        <v>3.01</v>
      </c>
      <c r="E347" s="135">
        <v>7402</v>
      </c>
      <c r="F347" s="140">
        <v>0.1</v>
      </c>
      <c r="G347" s="135">
        <v>7360</v>
      </c>
      <c r="H347" s="136">
        <v>2.78</v>
      </c>
      <c r="I347" s="135">
        <v>7231</v>
      </c>
      <c r="J347" s="136">
        <v>5.41</v>
      </c>
      <c r="K347" s="121">
        <v>7225</v>
      </c>
      <c r="L347" s="118">
        <v>5.05</v>
      </c>
      <c r="M347" s="119">
        <v>6873</v>
      </c>
      <c r="N347" s="118">
        <v>14.48</v>
      </c>
      <c r="AG347" s="55"/>
    </row>
    <row r="348" spans="1:33">
      <c r="A348" s="135">
        <v>7421</v>
      </c>
      <c r="B348" s="140">
        <v>0.76</v>
      </c>
      <c r="C348" s="135">
        <v>7421</v>
      </c>
      <c r="D348" s="140">
        <v>0.85</v>
      </c>
      <c r="E348" s="135">
        <v>7403</v>
      </c>
      <c r="F348" s="140">
        <v>2.95</v>
      </c>
      <c r="G348" s="135">
        <v>7370</v>
      </c>
      <c r="H348" s="136">
        <v>3.35</v>
      </c>
      <c r="I348" s="135">
        <v>7232</v>
      </c>
      <c r="J348" s="136">
        <v>4.79</v>
      </c>
      <c r="K348" s="121">
        <v>7230</v>
      </c>
      <c r="L348" s="118">
        <v>12.58</v>
      </c>
      <c r="M348" s="121">
        <v>6876</v>
      </c>
      <c r="N348" s="118">
        <v>3.53</v>
      </c>
      <c r="AG348" s="55"/>
    </row>
    <row r="349" spans="1:33">
      <c r="A349" s="135">
        <v>7422</v>
      </c>
      <c r="B349" s="140">
        <v>1.18</v>
      </c>
      <c r="C349" s="135">
        <v>7422</v>
      </c>
      <c r="D349" s="140">
        <v>1.25</v>
      </c>
      <c r="E349" s="135">
        <v>7405</v>
      </c>
      <c r="F349" s="140">
        <v>1.03</v>
      </c>
      <c r="G349" s="135">
        <v>7380</v>
      </c>
      <c r="H349" s="136">
        <v>2.6</v>
      </c>
      <c r="I349" s="135">
        <v>7317</v>
      </c>
      <c r="J349" s="136">
        <v>7.86</v>
      </c>
      <c r="K349" s="121">
        <v>7231</v>
      </c>
      <c r="L349" s="118">
        <v>5.6</v>
      </c>
      <c r="M349" s="121">
        <v>6882</v>
      </c>
      <c r="N349" s="118">
        <v>2.5</v>
      </c>
      <c r="AG349" s="55"/>
    </row>
    <row r="350" spans="1:33">
      <c r="A350" s="135">
        <v>7425</v>
      </c>
      <c r="B350" s="140">
        <v>1.61</v>
      </c>
      <c r="C350" s="135">
        <v>7425</v>
      </c>
      <c r="D350" s="140">
        <v>1.73</v>
      </c>
      <c r="E350" s="135">
        <v>7420</v>
      </c>
      <c r="F350" s="140">
        <v>3.36</v>
      </c>
      <c r="G350" s="135">
        <v>7382</v>
      </c>
      <c r="H350" s="136">
        <v>2.17</v>
      </c>
      <c r="I350" s="135">
        <v>7335</v>
      </c>
      <c r="J350" s="136">
        <v>1.73</v>
      </c>
      <c r="K350" s="121">
        <v>7232</v>
      </c>
      <c r="L350" s="118">
        <v>5.39</v>
      </c>
      <c r="M350" s="121">
        <v>6884</v>
      </c>
      <c r="N350" s="118">
        <v>4.0199999999999996</v>
      </c>
      <c r="AG350" s="55"/>
    </row>
    <row r="351" spans="1:33">
      <c r="A351" s="139">
        <v>7431</v>
      </c>
      <c r="B351" s="140">
        <v>0.65</v>
      </c>
      <c r="C351" s="139">
        <v>7431</v>
      </c>
      <c r="D351" s="140">
        <v>0.65</v>
      </c>
      <c r="E351" s="135">
        <v>7421</v>
      </c>
      <c r="F351" s="140">
        <v>0.96</v>
      </c>
      <c r="G351" s="135">
        <v>7390</v>
      </c>
      <c r="H351" s="136">
        <v>1.72</v>
      </c>
      <c r="I351" s="135">
        <v>7350</v>
      </c>
      <c r="J351" s="136">
        <v>17.91</v>
      </c>
      <c r="K351" s="121">
        <v>7317</v>
      </c>
      <c r="L351" s="118">
        <v>7.99</v>
      </c>
      <c r="M351" s="121">
        <v>7024</v>
      </c>
      <c r="N351" s="118">
        <v>1.91</v>
      </c>
      <c r="AG351" s="55"/>
    </row>
    <row r="352" spans="1:33">
      <c r="A352" s="139">
        <v>7502</v>
      </c>
      <c r="B352" s="140">
        <v>1.27</v>
      </c>
      <c r="C352" s="139">
        <v>7502</v>
      </c>
      <c r="D352" s="140">
        <v>1.26</v>
      </c>
      <c r="E352" s="135">
        <v>7422</v>
      </c>
      <c r="F352" s="140">
        <v>1.4</v>
      </c>
      <c r="G352" s="135">
        <v>7395</v>
      </c>
      <c r="H352" s="136">
        <v>1.75</v>
      </c>
      <c r="I352" s="135">
        <v>7360</v>
      </c>
      <c r="J352" s="136">
        <v>2.78</v>
      </c>
      <c r="K352" s="121">
        <v>7335</v>
      </c>
      <c r="L352" s="118">
        <v>1.7</v>
      </c>
      <c r="M352" s="121">
        <v>7090</v>
      </c>
      <c r="N352" s="118">
        <v>3.86</v>
      </c>
      <c r="AG352" s="55"/>
    </row>
    <row r="353" spans="1:33">
      <c r="A353" s="135">
        <v>7515</v>
      </c>
      <c r="B353" s="140">
        <v>0.92</v>
      </c>
      <c r="C353" s="135">
        <v>7515</v>
      </c>
      <c r="D353" s="140">
        <v>0.71</v>
      </c>
      <c r="E353" s="135">
        <v>7425</v>
      </c>
      <c r="F353" s="140">
        <v>1.8</v>
      </c>
      <c r="G353" s="135">
        <v>7402</v>
      </c>
      <c r="H353" s="136">
        <v>0.09</v>
      </c>
      <c r="I353" s="135">
        <v>7370</v>
      </c>
      <c r="J353" s="136">
        <v>3.35</v>
      </c>
      <c r="K353" s="121">
        <v>7350</v>
      </c>
      <c r="L353" s="118">
        <v>19.04</v>
      </c>
      <c r="M353" s="121">
        <v>7133</v>
      </c>
      <c r="N353" s="118">
        <v>2.8099999999999996</v>
      </c>
      <c r="AG353" s="55"/>
    </row>
    <row r="354" spans="1:33">
      <c r="A354" s="135">
        <v>7520</v>
      </c>
      <c r="B354" s="140">
        <v>1.83</v>
      </c>
      <c r="C354" s="135">
        <v>7520</v>
      </c>
      <c r="D354" s="140">
        <v>1.83</v>
      </c>
      <c r="E354" s="139">
        <v>7431</v>
      </c>
      <c r="F354" s="140">
        <v>0.67</v>
      </c>
      <c r="G354" s="135">
        <v>7403</v>
      </c>
      <c r="H354" s="136">
        <v>2.3199999999999998</v>
      </c>
      <c r="I354" s="135">
        <v>7380</v>
      </c>
      <c r="J354" s="136">
        <v>2.6</v>
      </c>
      <c r="K354" s="121">
        <v>7360</v>
      </c>
      <c r="L354" s="118">
        <v>3.14</v>
      </c>
      <c r="M354" s="121">
        <v>7153</v>
      </c>
      <c r="N354" s="118">
        <v>3.7899999999999996</v>
      </c>
      <c r="AG354" s="55"/>
    </row>
    <row r="355" spans="1:33">
      <c r="A355" s="135">
        <v>7538</v>
      </c>
      <c r="B355" s="140">
        <v>2.21</v>
      </c>
      <c r="C355" s="135">
        <v>7538</v>
      </c>
      <c r="D355" s="140">
        <v>2.36</v>
      </c>
      <c r="E355" s="139">
        <v>7502</v>
      </c>
      <c r="F355" s="140">
        <v>1.53</v>
      </c>
      <c r="G355" s="135">
        <v>7405</v>
      </c>
      <c r="H355" s="136">
        <v>0.88</v>
      </c>
      <c r="I355" s="135">
        <v>7382</v>
      </c>
      <c r="J355" s="136">
        <v>2.17</v>
      </c>
      <c r="K355" s="121">
        <v>7370</v>
      </c>
      <c r="L355" s="118">
        <v>3.81</v>
      </c>
      <c r="M355" s="121">
        <v>7219</v>
      </c>
      <c r="N355" s="118">
        <v>5.81</v>
      </c>
      <c r="AG355" s="55"/>
    </row>
    <row r="356" spans="1:33">
      <c r="A356" s="135">
        <v>7539</v>
      </c>
      <c r="B356" s="140">
        <v>1.32</v>
      </c>
      <c r="C356" s="135">
        <v>7539</v>
      </c>
      <c r="D356" s="140">
        <v>1.37</v>
      </c>
      <c r="E356" s="135">
        <v>7515</v>
      </c>
      <c r="F356" s="140">
        <v>0.8</v>
      </c>
      <c r="G356" s="135">
        <v>7420</v>
      </c>
      <c r="H356" s="136">
        <v>2.54</v>
      </c>
      <c r="I356" s="135">
        <v>7390</v>
      </c>
      <c r="J356" s="136">
        <v>1.72</v>
      </c>
      <c r="K356" s="121">
        <v>7380</v>
      </c>
      <c r="L356" s="118">
        <v>2.86</v>
      </c>
      <c r="M356" s="121">
        <v>7230</v>
      </c>
      <c r="N356" s="118">
        <v>16.170000000000002</v>
      </c>
      <c r="AG356" s="55"/>
    </row>
    <row r="357" spans="1:33">
      <c r="A357" s="135">
        <v>7580</v>
      </c>
      <c r="B357" s="140">
        <v>1.86</v>
      </c>
      <c r="C357" s="135">
        <v>7580</v>
      </c>
      <c r="D357" s="140">
        <v>1.84</v>
      </c>
      <c r="E357" s="135">
        <v>7520</v>
      </c>
      <c r="F357" s="140">
        <v>1.97</v>
      </c>
      <c r="G357" s="135">
        <v>7421</v>
      </c>
      <c r="H357" s="136">
        <v>0.87</v>
      </c>
      <c r="I357" s="135">
        <v>7395</v>
      </c>
      <c r="J357" s="136">
        <v>1.75</v>
      </c>
      <c r="K357" s="121">
        <v>7382</v>
      </c>
      <c r="L357" s="118">
        <v>2.25</v>
      </c>
      <c r="M357" s="121">
        <v>7231</v>
      </c>
      <c r="N357" s="118">
        <v>7.5699999999999994</v>
      </c>
      <c r="AG357" s="55"/>
    </row>
    <row r="358" spans="1:33">
      <c r="A358" s="135">
        <v>7590</v>
      </c>
      <c r="B358" s="140">
        <v>3.06</v>
      </c>
      <c r="C358" s="135">
        <v>7590</v>
      </c>
      <c r="D358" s="140">
        <v>2.89</v>
      </c>
      <c r="E358" s="135">
        <v>7538</v>
      </c>
      <c r="F358" s="140">
        <v>3.26</v>
      </c>
      <c r="G358" s="135">
        <v>7422</v>
      </c>
      <c r="H358" s="136">
        <v>1.1100000000000001</v>
      </c>
      <c r="I358" s="135">
        <v>7402</v>
      </c>
      <c r="J358" s="136">
        <v>0.09</v>
      </c>
      <c r="K358" s="121">
        <v>7390</v>
      </c>
      <c r="L358" s="118">
        <v>1.65</v>
      </c>
      <c r="M358" s="121">
        <v>7232</v>
      </c>
      <c r="N358" s="118">
        <v>7.1</v>
      </c>
      <c r="AG358" s="55"/>
    </row>
    <row r="359" spans="1:33">
      <c r="A359" s="135">
        <v>7600</v>
      </c>
      <c r="B359" s="140">
        <v>3.41</v>
      </c>
      <c r="C359" s="135">
        <v>7600</v>
      </c>
      <c r="D359" s="140">
        <v>3.25</v>
      </c>
      <c r="E359" s="135">
        <v>7539</v>
      </c>
      <c r="F359" s="140">
        <v>1.47</v>
      </c>
      <c r="G359" s="135">
        <v>7425</v>
      </c>
      <c r="H359" s="136">
        <v>1.69</v>
      </c>
      <c r="I359" s="135">
        <v>7403</v>
      </c>
      <c r="J359" s="136">
        <v>2.3199999999999998</v>
      </c>
      <c r="K359" s="121">
        <v>7395</v>
      </c>
      <c r="L359" s="118">
        <v>1.8</v>
      </c>
      <c r="M359" s="121">
        <v>7317</v>
      </c>
      <c r="N359" s="118">
        <v>7.8999999999999995</v>
      </c>
      <c r="AG359" s="55"/>
    </row>
    <row r="360" spans="1:33">
      <c r="A360" s="135">
        <v>7605</v>
      </c>
      <c r="B360" s="140">
        <v>1.61</v>
      </c>
      <c r="C360" s="135">
        <v>7605</v>
      </c>
      <c r="D360" s="140">
        <v>1.57</v>
      </c>
      <c r="E360" s="135">
        <v>7580</v>
      </c>
      <c r="F360" s="140">
        <v>1.97</v>
      </c>
      <c r="G360" s="139">
        <v>7431</v>
      </c>
      <c r="H360" s="136">
        <v>0.5</v>
      </c>
      <c r="I360" s="135">
        <v>7405</v>
      </c>
      <c r="J360" s="136">
        <v>0.88</v>
      </c>
      <c r="K360" s="121">
        <v>7402</v>
      </c>
      <c r="L360" s="118">
        <v>0.1</v>
      </c>
      <c r="M360" s="121">
        <v>7335</v>
      </c>
      <c r="N360" s="118">
        <v>2.1599999999999997</v>
      </c>
      <c r="AG360" s="55"/>
    </row>
    <row r="361" spans="1:33">
      <c r="A361" s="135">
        <v>7610</v>
      </c>
      <c r="B361" s="140">
        <v>0.45</v>
      </c>
      <c r="C361" s="135">
        <v>7610</v>
      </c>
      <c r="D361" s="140">
        <v>0.45</v>
      </c>
      <c r="E361" s="135">
        <v>7590</v>
      </c>
      <c r="F361" s="140">
        <v>2.89</v>
      </c>
      <c r="G361" s="139">
        <v>7502</v>
      </c>
      <c r="H361" s="136">
        <v>1.85</v>
      </c>
      <c r="I361" s="135">
        <v>7420</v>
      </c>
      <c r="J361" s="136">
        <v>2.54</v>
      </c>
      <c r="K361" s="121">
        <v>7403</v>
      </c>
      <c r="L361" s="118">
        <v>2.56</v>
      </c>
      <c r="M361" s="121">
        <v>7350</v>
      </c>
      <c r="N361" s="118">
        <v>19.190000000000001</v>
      </c>
      <c r="AG361" s="55"/>
    </row>
    <row r="362" spans="1:33">
      <c r="A362" s="135">
        <v>7705</v>
      </c>
      <c r="B362" s="140">
        <v>2.88</v>
      </c>
      <c r="C362" s="135">
        <v>7705</v>
      </c>
      <c r="D362" s="140">
        <v>2.83</v>
      </c>
      <c r="E362" s="135">
        <v>7600</v>
      </c>
      <c r="F362" s="140">
        <v>3.35</v>
      </c>
      <c r="G362" s="135">
        <v>7515</v>
      </c>
      <c r="H362" s="136">
        <v>0.68</v>
      </c>
      <c r="I362" s="135">
        <v>7421</v>
      </c>
      <c r="J362" s="136">
        <v>0.87</v>
      </c>
      <c r="K362" s="121">
        <v>7405</v>
      </c>
      <c r="L362" s="118">
        <v>1.06</v>
      </c>
      <c r="M362" s="121">
        <v>7360</v>
      </c>
      <c r="N362" s="118">
        <v>3.9499999999999997</v>
      </c>
      <c r="AG362" s="55"/>
    </row>
    <row r="363" spans="1:33">
      <c r="A363" s="135">
        <v>7710</v>
      </c>
      <c r="B363" s="140">
        <v>3.41</v>
      </c>
      <c r="C363" s="135">
        <v>7710</v>
      </c>
      <c r="D363" s="140">
        <v>3.17</v>
      </c>
      <c r="E363" s="135">
        <v>7605</v>
      </c>
      <c r="F363" s="140">
        <v>1.79</v>
      </c>
      <c r="G363" s="135">
        <v>7520</v>
      </c>
      <c r="H363" s="136">
        <v>1.65</v>
      </c>
      <c r="I363" s="135">
        <v>7422</v>
      </c>
      <c r="J363" s="136">
        <v>1.1100000000000001</v>
      </c>
      <c r="K363" s="121">
        <v>7420</v>
      </c>
      <c r="L363" s="118">
        <v>2.86</v>
      </c>
      <c r="M363" s="121">
        <v>7370</v>
      </c>
      <c r="N363" s="118">
        <v>3.92</v>
      </c>
      <c r="AG363" s="55"/>
    </row>
    <row r="364" spans="1:33">
      <c r="A364" s="135">
        <v>7720</v>
      </c>
      <c r="B364" s="140">
        <v>2.14</v>
      </c>
      <c r="C364" s="135">
        <v>7720</v>
      </c>
      <c r="D364" s="140">
        <v>2.2400000000000002</v>
      </c>
      <c r="E364" s="135">
        <v>7610</v>
      </c>
      <c r="F364" s="140">
        <v>0.47</v>
      </c>
      <c r="G364" s="135">
        <v>7538</v>
      </c>
      <c r="H364" s="136">
        <v>3.97</v>
      </c>
      <c r="I364" s="135">
        <v>7425</v>
      </c>
      <c r="J364" s="136">
        <v>1.69</v>
      </c>
      <c r="K364" s="121">
        <v>7421</v>
      </c>
      <c r="L364" s="118">
        <v>1.03</v>
      </c>
      <c r="M364" s="121">
        <v>7380</v>
      </c>
      <c r="N364" s="118">
        <v>3.25</v>
      </c>
      <c r="AG364" s="55"/>
    </row>
    <row r="365" spans="1:33">
      <c r="A365" s="135">
        <v>7729</v>
      </c>
      <c r="B365" s="140">
        <v>2.38</v>
      </c>
      <c r="C365" s="135">
        <v>7729</v>
      </c>
      <c r="D365" s="140">
        <v>1.95</v>
      </c>
      <c r="E365" s="135">
        <v>7705</v>
      </c>
      <c r="F365" s="140">
        <v>3.16</v>
      </c>
      <c r="G365" s="135">
        <v>7539</v>
      </c>
      <c r="H365" s="136">
        <v>1.0900000000000001</v>
      </c>
      <c r="I365" s="139">
        <v>7431</v>
      </c>
      <c r="J365" s="136">
        <v>0.5</v>
      </c>
      <c r="K365" s="121">
        <v>7422</v>
      </c>
      <c r="L365" s="118">
        <v>1.21</v>
      </c>
      <c r="M365" s="121">
        <v>7382</v>
      </c>
      <c r="N365" s="118">
        <v>2.61</v>
      </c>
      <c r="AG365" s="55"/>
    </row>
    <row r="366" spans="1:33">
      <c r="A366" s="135">
        <v>7855</v>
      </c>
      <c r="B366" s="140">
        <v>2.38</v>
      </c>
      <c r="C366" s="135">
        <v>7855</v>
      </c>
      <c r="D366" s="140">
        <v>2.4500000000000002</v>
      </c>
      <c r="E366" s="135">
        <v>7710</v>
      </c>
      <c r="F366" s="140">
        <v>3.16</v>
      </c>
      <c r="G366" s="135">
        <v>7580</v>
      </c>
      <c r="H366" s="136">
        <v>1.43</v>
      </c>
      <c r="I366" s="139">
        <v>7502</v>
      </c>
      <c r="J366" s="136">
        <v>1.85</v>
      </c>
      <c r="K366" s="121">
        <v>7425</v>
      </c>
      <c r="L366" s="118">
        <v>2.13</v>
      </c>
      <c r="M366" s="121">
        <v>7390</v>
      </c>
      <c r="N366" s="118">
        <v>2.13</v>
      </c>
      <c r="AG366" s="55"/>
    </row>
    <row r="367" spans="1:33">
      <c r="A367" s="135">
        <v>8001</v>
      </c>
      <c r="B367" s="140">
        <v>1.79</v>
      </c>
      <c r="C367" s="135">
        <v>8001</v>
      </c>
      <c r="D367" s="140">
        <v>1.77</v>
      </c>
      <c r="E367" s="135">
        <v>7720</v>
      </c>
      <c r="F367" s="140">
        <v>2.62</v>
      </c>
      <c r="G367" s="135">
        <v>7590</v>
      </c>
      <c r="H367" s="136">
        <v>1.93</v>
      </c>
      <c r="I367" s="135">
        <v>7515</v>
      </c>
      <c r="J367" s="136">
        <v>0.68</v>
      </c>
      <c r="K367" s="115">
        <v>7431</v>
      </c>
      <c r="L367" s="118">
        <v>0.55000000000000004</v>
      </c>
      <c r="M367" s="121">
        <v>7395</v>
      </c>
      <c r="N367" s="118">
        <v>2.1599999999999997</v>
      </c>
      <c r="AG367" s="55"/>
    </row>
    <row r="368" spans="1:33">
      <c r="A368" s="135">
        <v>8002</v>
      </c>
      <c r="B368" s="140">
        <v>1.88</v>
      </c>
      <c r="C368" s="135">
        <v>8002</v>
      </c>
      <c r="D368" s="140">
        <v>2.0699999999999998</v>
      </c>
      <c r="E368" s="135">
        <v>7729</v>
      </c>
      <c r="F368" s="140">
        <v>1.96</v>
      </c>
      <c r="G368" s="135">
        <v>7600</v>
      </c>
      <c r="H368" s="136">
        <v>2.3199999999999998</v>
      </c>
      <c r="I368" s="135">
        <v>7520</v>
      </c>
      <c r="J368" s="136">
        <v>1.65</v>
      </c>
      <c r="K368" s="115">
        <v>7502</v>
      </c>
      <c r="L368" s="118">
        <v>2.23</v>
      </c>
      <c r="M368" s="121">
        <v>7402</v>
      </c>
      <c r="N368" s="118">
        <v>0.11</v>
      </c>
      <c r="AG368" s="55"/>
    </row>
    <row r="369" spans="1:33">
      <c r="A369" s="138">
        <v>8006</v>
      </c>
      <c r="B369" s="140">
        <v>1.3</v>
      </c>
      <c r="C369" s="138">
        <v>8006</v>
      </c>
      <c r="D369" s="140">
        <v>1.22</v>
      </c>
      <c r="E369" s="135">
        <v>7855</v>
      </c>
      <c r="F369" s="140">
        <v>2.83</v>
      </c>
      <c r="G369" s="135">
        <v>7605</v>
      </c>
      <c r="H369" s="136">
        <v>1.6</v>
      </c>
      <c r="I369" s="135">
        <v>7538</v>
      </c>
      <c r="J369" s="136">
        <v>3.97</v>
      </c>
      <c r="K369" s="121">
        <v>7515</v>
      </c>
      <c r="L369" s="118">
        <v>0.79</v>
      </c>
      <c r="M369" s="121">
        <v>7403</v>
      </c>
      <c r="N369" s="118">
        <v>2.59</v>
      </c>
      <c r="AG369" s="55"/>
    </row>
    <row r="370" spans="1:33">
      <c r="A370" s="138">
        <v>8008</v>
      </c>
      <c r="B370" s="140">
        <v>0.74</v>
      </c>
      <c r="C370" s="138">
        <v>8008</v>
      </c>
      <c r="D370" s="140">
        <v>0.72</v>
      </c>
      <c r="E370" s="135">
        <v>8001</v>
      </c>
      <c r="F370" s="140">
        <v>1.82</v>
      </c>
      <c r="G370" s="135">
        <v>7610</v>
      </c>
      <c r="H370" s="136">
        <v>0.32</v>
      </c>
      <c r="I370" s="135">
        <v>7539</v>
      </c>
      <c r="J370" s="136">
        <v>1.0900000000000001</v>
      </c>
      <c r="K370" s="121">
        <v>7520</v>
      </c>
      <c r="L370" s="118">
        <v>1.74</v>
      </c>
      <c r="M370" s="121">
        <v>7405</v>
      </c>
      <c r="N370" s="118">
        <v>1.31</v>
      </c>
      <c r="AG370" s="55"/>
    </row>
    <row r="371" spans="1:33">
      <c r="A371" s="138">
        <v>8010</v>
      </c>
      <c r="B371" s="140">
        <v>1.23</v>
      </c>
      <c r="C371" s="138">
        <v>8010</v>
      </c>
      <c r="D371" s="140">
        <v>1.0900000000000001</v>
      </c>
      <c r="E371" s="135">
        <v>8002</v>
      </c>
      <c r="F371" s="140">
        <v>2.2799999999999998</v>
      </c>
      <c r="G371" s="135">
        <v>7705</v>
      </c>
      <c r="H371" s="136">
        <v>2.87</v>
      </c>
      <c r="I371" s="135">
        <v>7580</v>
      </c>
      <c r="J371" s="136">
        <v>1.43</v>
      </c>
      <c r="K371" s="121">
        <v>7538</v>
      </c>
      <c r="L371" s="118">
        <v>5.18</v>
      </c>
      <c r="M371" s="121">
        <v>7420</v>
      </c>
      <c r="N371" s="118">
        <v>3.6399999999999997</v>
      </c>
      <c r="AG371" s="55"/>
    </row>
    <row r="372" spans="1:33">
      <c r="A372" s="138">
        <v>8013</v>
      </c>
      <c r="B372" s="140">
        <v>0.26</v>
      </c>
      <c r="C372" s="138">
        <v>8013</v>
      </c>
      <c r="D372" s="140">
        <v>0.25</v>
      </c>
      <c r="E372" s="138">
        <v>8006</v>
      </c>
      <c r="F372" s="140">
        <v>1.35</v>
      </c>
      <c r="G372" s="135">
        <v>7710</v>
      </c>
      <c r="H372" s="136">
        <v>2.2400000000000002</v>
      </c>
      <c r="I372" s="135">
        <v>7590</v>
      </c>
      <c r="J372" s="136">
        <v>1.93</v>
      </c>
      <c r="K372" s="121">
        <v>7539</v>
      </c>
      <c r="L372" s="118">
        <v>1.22</v>
      </c>
      <c r="M372" s="121">
        <v>7421</v>
      </c>
      <c r="N372" s="118">
        <v>1.68</v>
      </c>
      <c r="AG372" s="55"/>
    </row>
    <row r="373" spans="1:33">
      <c r="A373" s="138">
        <v>8015</v>
      </c>
      <c r="B373" s="140">
        <v>0.57999999999999996</v>
      </c>
      <c r="C373" s="138">
        <v>8015</v>
      </c>
      <c r="D373" s="140">
        <v>0.54</v>
      </c>
      <c r="E373" s="138">
        <v>8008</v>
      </c>
      <c r="F373" s="140">
        <v>0.79</v>
      </c>
      <c r="G373" s="135">
        <v>7720</v>
      </c>
      <c r="H373" s="136">
        <v>1.72</v>
      </c>
      <c r="I373" s="135">
        <v>7600</v>
      </c>
      <c r="J373" s="136">
        <v>2.3199999999999998</v>
      </c>
      <c r="K373" s="121">
        <v>7580</v>
      </c>
      <c r="L373" s="118">
        <v>1.61</v>
      </c>
      <c r="M373" s="121">
        <v>7422</v>
      </c>
      <c r="N373" s="118">
        <v>1.18</v>
      </c>
      <c r="AG373" s="55"/>
    </row>
    <row r="374" spans="1:33">
      <c r="A374" s="138">
        <v>8017</v>
      </c>
      <c r="B374" s="140">
        <v>0.79</v>
      </c>
      <c r="C374" s="138">
        <v>8017</v>
      </c>
      <c r="D374" s="140">
        <v>0.75</v>
      </c>
      <c r="E374" s="138">
        <v>8010</v>
      </c>
      <c r="F374" s="140">
        <v>1.1399999999999999</v>
      </c>
      <c r="G374" s="135">
        <v>7729</v>
      </c>
      <c r="H374" s="136">
        <v>1.3</v>
      </c>
      <c r="I374" s="135">
        <v>7605</v>
      </c>
      <c r="J374" s="136">
        <v>1.6</v>
      </c>
      <c r="K374" s="121">
        <v>7590</v>
      </c>
      <c r="L374" s="118">
        <v>1.88</v>
      </c>
      <c r="M374" s="121">
        <v>7425</v>
      </c>
      <c r="N374" s="118">
        <v>2.78</v>
      </c>
      <c r="AG374" s="55"/>
    </row>
    <row r="375" spans="1:33">
      <c r="A375" s="138">
        <v>8018</v>
      </c>
      <c r="B375" s="140">
        <v>2.35</v>
      </c>
      <c r="C375" s="138">
        <v>8018</v>
      </c>
      <c r="D375" s="140">
        <v>2.15</v>
      </c>
      <c r="E375" s="138">
        <v>8013</v>
      </c>
      <c r="F375" s="140">
        <v>0.28999999999999998</v>
      </c>
      <c r="G375" s="135">
        <v>7855</v>
      </c>
      <c r="H375" s="136">
        <v>2.63</v>
      </c>
      <c r="I375" s="135">
        <v>7610</v>
      </c>
      <c r="J375" s="136">
        <v>0.32</v>
      </c>
      <c r="K375" s="121">
        <v>7600</v>
      </c>
      <c r="L375" s="118">
        <v>2.21</v>
      </c>
      <c r="M375" s="115">
        <v>7431</v>
      </c>
      <c r="N375" s="118">
        <v>0.61</v>
      </c>
      <c r="AG375" s="55"/>
    </row>
    <row r="376" spans="1:33">
      <c r="A376" s="138">
        <v>8021</v>
      </c>
      <c r="B376" s="140">
        <v>2.23</v>
      </c>
      <c r="C376" s="138">
        <v>8021</v>
      </c>
      <c r="D376" s="140">
        <v>2.29</v>
      </c>
      <c r="E376" s="138">
        <v>8015</v>
      </c>
      <c r="F376" s="140">
        <v>0.56999999999999995</v>
      </c>
      <c r="G376" s="135">
        <v>8001</v>
      </c>
      <c r="H376" s="136">
        <v>1.36</v>
      </c>
      <c r="I376" s="135">
        <v>7705</v>
      </c>
      <c r="J376" s="136">
        <v>2.87</v>
      </c>
      <c r="K376" s="121">
        <v>7605</v>
      </c>
      <c r="L376" s="118">
        <v>1.86</v>
      </c>
      <c r="M376" s="115">
        <v>7502</v>
      </c>
      <c r="N376" s="118">
        <v>2.6199999999999997</v>
      </c>
      <c r="AG376" s="55"/>
    </row>
    <row r="377" spans="1:33">
      <c r="A377" s="138">
        <v>8031</v>
      </c>
      <c r="B377" s="140">
        <v>1.96</v>
      </c>
      <c r="C377" s="138">
        <v>8031</v>
      </c>
      <c r="D377" s="140">
        <v>1.92</v>
      </c>
      <c r="E377" s="138">
        <v>8017</v>
      </c>
      <c r="F377" s="140">
        <v>0.84</v>
      </c>
      <c r="G377" s="135">
        <v>8002</v>
      </c>
      <c r="H377" s="136">
        <v>1.93</v>
      </c>
      <c r="I377" s="135">
        <v>7710</v>
      </c>
      <c r="J377" s="136">
        <v>2.2400000000000002</v>
      </c>
      <c r="K377" s="121">
        <v>7610</v>
      </c>
      <c r="L377" s="118">
        <v>0.34</v>
      </c>
      <c r="M377" s="121">
        <v>7515</v>
      </c>
      <c r="N377" s="118">
        <v>0.95</v>
      </c>
      <c r="AG377" s="55"/>
    </row>
    <row r="378" spans="1:33">
      <c r="A378" s="138">
        <v>8032</v>
      </c>
      <c r="B378" s="140">
        <v>1.55</v>
      </c>
      <c r="C378" s="138">
        <v>8032</v>
      </c>
      <c r="D378" s="140">
        <v>1.51</v>
      </c>
      <c r="E378" s="138">
        <v>8018</v>
      </c>
      <c r="F378" s="140">
        <v>2</v>
      </c>
      <c r="G378" s="138">
        <v>8006</v>
      </c>
      <c r="H378" s="136">
        <v>1.1399999999999999</v>
      </c>
      <c r="I378" s="135">
        <v>7720</v>
      </c>
      <c r="J378" s="136">
        <v>1.72</v>
      </c>
      <c r="K378" s="121">
        <v>7705</v>
      </c>
      <c r="L378" s="118">
        <v>3.24</v>
      </c>
      <c r="M378" s="121">
        <v>7520</v>
      </c>
      <c r="N378" s="118">
        <v>2.0399999999999996</v>
      </c>
      <c r="AG378" s="55"/>
    </row>
    <row r="379" spans="1:33">
      <c r="A379" s="138">
        <v>8033</v>
      </c>
      <c r="B379" s="140">
        <v>1.76</v>
      </c>
      <c r="C379" s="138">
        <v>8033</v>
      </c>
      <c r="D379" s="140">
        <v>1.64</v>
      </c>
      <c r="E379" s="138">
        <v>8021</v>
      </c>
      <c r="F379" s="140">
        <v>2.76</v>
      </c>
      <c r="G379" s="138">
        <v>8008</v>
      </c>
      <c r="H379" s="136">
        <v>0.63</v>
      </c>
      <c r="I379" s="135">
        <v>7729</v>
      </c>
      <c r="J379" s="136">
        <v>1.3</v>
      </c>
      <c r="K379" s="121">
        <v>7710</v>
      </c>
      <c r="L379" s="118">
        <v>2.37</v>
      </c>
      <c r="M379" s="121">
        <v>7538</v>
      </c>
      <c r="N379" s="118">
        <v>6.26</v>
      </c>
      <c r="AG379" s="55"/>
    </row>
    <row r="380" spans="1:33">
      <c r="A380" s="138">
        <v>8037</v>
      </c>
      <c r="B380" s="140">
        <v>1.47</v>
      </c>
      <c r="C380" s="138">
        <v>8037</v>
      </c>
      <c r="D380" s="140">
        <v>1.5</v>
      </c>
      <c r="E380" s="138">
        <v>8031</v>
      </c>
      <c r="F380" s="140">
        <v>1.97</v>
      </c>
      <c r="G380" s="138">
        <v>8010</v>
      </c>
      <c r="H380" s="136">
        <v>0.81</v>
      </c>
      <c r="I380" s="135">
        <v>7855</v>
      </c>
      <c r="J380" s="136">
        <v>2.63</v>
      </c>
      <c r="K380" s="121">
        <v>7720</v>
      </c>
      <c r="L380" s="118">
        <v>1.99</v>
      </c>
      <c r="M380" s="121">
        <v>7539</v>
      </c>
      <c r="N380" s="118">
        <v>1.66</v>
      </c>
      <c r="AG380" s="55"/>
    </row>
    <row r="381" spans="1:33">
      <c r="A381" s="138">
        <v>8039</v>
      </c>
      <c r="B381" s="140">
        <v>1</v>
      </c>
      <c r="C381" s="138">
        <v>8039</v>
      </c>
      <c r="D381" s="140">
        <v>0.95</v>
      </c>
      <c r="E381" s="138">
        <v>8032</v>
      </c>
      <c r="F381" s="140">
        <v>1.5</v>
      </c>
      <c r="G381" s="138">
        <v>8013</v>
      </c>
      <c r="H381" s="136">
        <v>0.24</v>
      </c>
      <c r="I381" s="135">
        <v>8001</v>
      </c>
      <c r="J381" s="136">
        <v>1.36</v>
      </c>
      <c r="K381" s="121">
        <v>7729</v>
      </c>
      <c r="L381" s="118">
        <v>1.41</v>
      </c>
      <c r="M381" s="121">
        <v>7580</v>
      </c>
      <c r="N381" s="118">
        <v>2</v>
      </c>
      <c r="AG381" s="55"/>
    </row>
    <row r="382" spans="1:33">
      <c r="A382" s="138">
        <v>8044</v>
      </c>
      <c r="B382" s="140">
        <v>2.0499999999999998</v>
      </c>
      <c r="C382" s="138">
        <v>8044</v>
      </c>
      <c r="D382" s="140">
        <v>1.9</v>
      </c>
      <c r="E382" s="138">
        <v>8033</v>
      </c>
      <c r="F382" s="140">
        <v>1.79</v>
      </c>
      <c r="G382" s="138">
        <v>8015</v>
      </c>
      <c r="H382" s="136">
        <v>0.49</v>
      </c>
      <c r="I382" s="135">
        <v>8002</v>
      </c>
      <c r="J382" s="136">
        <v>1.93</v>
      </c>
      <c r="K382" s="121">
        <v>7855</v>
      </c>
      <c r="L382" s="118">
        <v>2.83</v>
      </c>
      <c r="M382" s="121">
        <v>7590</v>
      </c>
      <c r="N382" s="118">
        <v>2.0299999999999998</v>
      </c>
      <c r="AG382" s="55"/>
    </row>
    <row r="383" spans="1:33">
      <c r="A383" s="138">
        <v>8046</v>
      </c>
      <c r="B383" s="140">
        <v>1.49</v>
      </c>
      <c r="C383" s="138">
        <v>8046</v>
      </c>
      <c r="D383" s="140">
        <v>1.49</v>
      </c>
      <c r="E383" s="138">
        <v>8037</v>
      </c>
      <c r="F383" s="140">
        <v>1.73</v>
      </c>
      <c r="G383" s="138">
        <v>8017</v>
      </c>
      <c r="H383" s="136">
        <v>0.66</v>
      </c>
      <c r="I383" s="138">
        <v>8006</v>
      </c>
      <c r="J383" s="136">
        <v>1.1399999999999999</v>
      </c>
      <c r="K383" s="121">
        <v>8001</v>
      </c>
      <c r="L383" s="118">
        <v>1.64</v>
      </c>
      <c r="M383" s="121">
        <v>7600</v>
      </c>
      <c r="N383" s="118">
        <v>2.38</v>
      </c>
      <c r="AG383" s="55"/>
    </row>
    <row r="384" spans="1:33">
      <c r="A384" s="138">
        <v>8047</v>
      </c>
      <c r="B384" s="140">
        <v>0.61</v>
      </c>
      <c r="C384" s="138">
        <v>8047</v>
      </c>
      <c r="D384" s="140">
        <v>0.59</v>
      </c>
      <c r="E384" s="138">
        <v>8039</v>
      </c>
      <c r="F384" s="140">
        <v>1.02</v>
      </c>
      <c r="G384" s="138">
        <v>8018</v>
      </c>
      <c r="H384" s="136">
        <v>1.39</v>
      </c>
      <c r="I384" s="138">
        <v>8008</v>
      </c>
      <c r="J384" s="136">
        <v>0.63</v>
      </c>
      <c r="K384" s="121">
        <v>8002</v>
      </c>
      <c r="L384" s="118">
        <v>2.2999999999999998</v>
      </c>
      <c r="M384" s="121">
        <v>7605</v>
      </c>
      <c r="N384" s="118">
        <v>2.1599999999999997</v>
      </c>
      <c r="AG384" s="55"/>
    </row>
    <row r="385" spans="1:33">
      <c r="A385" s="138">
        <v>8058</v>
      </c>
      <c r="B385" s="140">
        <v>1.55</v>
      </c>
      <c r="C385" s="138">
        <v>8058</v>
      </c>
      <c r="D385" s="140">
        <v>1.44</v>
      </c>
      <c r="E385" s="138">
        <v>8044</v>
      </c>
      <c r="F385" s="140">
        <v>2.1</v>
      </c>
      <c r="G385" s="138">
        <v>8021</v>
      </c>
      <c r="H385" s="136">
        <v>2.63</v>
      </c>
      <c r="I385" s="138">
        <v>8010</v>
      </c>
      <c r="J385" s="136">
        <v>0.81</v>
      </c>
      <c r="K385" s="120">
        <v>8006</v>
      </c>
      <c r="L385" s="118">
        <v>1.22</v>
      </c>
      <c r="M385" s="121">
        <v>7610</v>
      </c>
      <c r="N385" s="118">
        <v>0.42</v>
      </c>
      <c r="AG385" s="55"/>
    </row>
    <row r="386" spans="1:33">
      <c r="A386" s="138">
        <v>8102</v>
      </c>
      <c r="B386" s="140">
        <v>1.73</v>
      </c>
      <c r="C386" s="138">
        <v>8102</v>
      </c>
      <c r="D386" s="140">
        <v>1.71</v>
      </c>
      <c r="E386" s="138">
        <v>8046</v>
      </c>
      <c r="F386" s="140">
        <v>1.47</v>
      </c>
      <c r="G386" s="138">
        <v>8031</v>
      </c>
      <c r="H386" s="136">
        <v>1.48</v>
      </c>
      <c r="I386" s="138">
        <v>8013</v>
      </c>
      <c r="J386" s="136">
        <v>0.24</v>
      </c>
      <c r="K386" s="120">
        <v>8008</v>
      </c>
      <c r="L386" s="118">
        <v>0.7</v>
      </c>
      <c r="M386" s="121">
        <v>7705</v>
      </c>
      <c r="N386" s="118">
        <v>4.2299999999999995</v>
      </c>
      <c r="AG386" s="55"/>
    </row>
    <row r="387" spans="1:33">
      <c r="A387" s="138">
        <v>8103</v>
      </c>
      <c r="B387" s="140">
        <v>2.5299999999999998</v>
      </c>
      <c r="C387" s="138">
        <v>8103</v>
      </c>
      <c r="D387" s="140">
        <v>2.2599999999999998</v>
      </c>
      <c r="E387" s="138">
        <v>8047</v>
      </c>
      <c r="F387" s="140">
        <v>0.64</v>
      </c>
      <c r="G387" s="138">
        <v>8032</v>
      </c>
      <c r="H387" s="136">
        <v>0.99</v>
      </c>
      <c r="I387" s="138">
        <v>8015</v>
      </c>
      <c r="J387" s="136">
        <v>0.49</v>
      </c>
      <c r="K387" s="120">
        <v>8010</v>
      </c>
      <c r="L387" s="118">
        <v>0.83</v>
      </c>
      <c r="M387" s="121">
        <v>7710</v>
      </c>
      <c r="N387" s="118">
        <v>2.98</v>
      </c>
      <c r="AG387" s="55"/>
    </row>
    <row r="388" spans="1:33">
      <c r="A388" s="138">
        <v>8106</v>
      </c>
      <c r="B388" s="140">
        <v>3.46</v>
      </c>
      <c r="C388" s="138">
        <v>8106</v>
      </c>
      <c r="D388" s="140">
        <v>3.31</v>
      </c>
      <c r="E388" s="138">
        <v>8058</v>
      </c>
      <c r="F388" s="140">
        <v>1.52</v>
      </c>
      <c r="G388" s="138">
        <v>8033</v>
      </c>
      <c r="H388" s="136">
        <v>1.31</v>
      </c>
      <c r="I388" s="138">
        <v>8017</v>
      </c>
      <c r="J388" s="136">
        <v>0.66</v>
      </c>
      <c r="K388" s="120">
        <v>8013</v>
      </c>
      <c r="L388" s="118">
        <v>0.27</v>
      </c>
      <c r="M388" s="121">
        <v>7720</v>
      </c>
      <c r="N388" s="118">
        <v>2.0599999999999996</v>
      </c>
      <c r="AG388" s="55"/>
    </row>
    <row r="389" spans="1:33">
      <c r="A389" s="138">
        <v>8107</v>
      </c>
      <c r="B389" s="140">
        <v>2.58</v>
      </c>
      <c r="C389" s="138">
        <v>8107</v>
      </c>
      <c r="D389" s="140">
        <v>2.4900000000000002</v>
      </c>
      <c r="E389" s="138">
        <v>8102</v>
      </c>
      <c r="F389" s="140">
        <v>1.93</v>
      </c>
      <c r="G389" s="138">
        <v>8037</v>
      </c>
      <c r="H389" s="136">
        <v>1.57</v>
      </c>
      <c r="I389" s="138">
        <v>8018</v>
      </c>
      <c r="J389" s="136">
        <v>1.39</v>
      </c>
      <c r="K389" s="120">
        <v>8015</v>
      </c>
      <c r="L389" s="118">
        <v>0.5</v>
      </c>
      <c r="M389" s="121">
        <v>7729</v>
      </c>
      <c r="N389" s="118">
        <v>1.73</v>
      </c>
      <c r="AG389" s="55"/>
    </row>
    <row r="390" spans="1:33">
      <c r="A390" s="138">
        <v>8111</v>
      </c>
      <c r="B390" s="140">
        <v>1.27</v>
      </c>
      <c r="C390" s="138">
        <v>8111</v>
      </c>
      <c r="D390" s="140">
        <v>1.19</v>
      </c>
      <c r="E390" s="138">
        <v>8103</v>
      </c>
      <c r="F390" s="140">
        <v>2.1</v>
      </c>
      <c r="G390" s="138">
        <v>8039</v>
      </c>
      <c r="H390" s="136">
        <v>1.01</v>
      </c>
      <c r="I390" s="138">
        <v>8021</v>
      </c>
      <c r="J390" s="136">
        <v>2.63</v>
      </c>
      <c r="K390" s="120">
        <v>8017</v>
      </c>
      <c r="L390" s="118">
        <v>0.74</v>
      </c>
      <c r="M390" s="121">
        <v>7855</v>
      </c>
      <c r="N390" s="118">
        <v>2.8099999999999996</v>
      </c>
      <c r="AG390" s="55"/>
    </row>
    <row r="391" spans="1:33">
      <c r="A391" s="138">
        <v>8112</v>
      </c>
      <c r="B391" s="140">
        <v>0.8</v>
      </c>
      <c r="C391" s="138">
        <v>8112</v>
      </c>
      <c r="D391" s="140">
        <v>0.68</v>
      </c>
      <c r="E391" s="138">
        <v>8106</v>
      </c>
      <c r="F391" s="140">
        <v>3.58</v>
      </c>
      <c r="G391" s="138">
        <v>8044</v>
      </c>
      <c r="H391" s="136">
        <v>1.69</v>
      </c>
      <c r="I391" s="138">
        <v>8031</v>
      </c>
      <c r="J391" s="136">
        <v>1.48</v>
      </c>
      <c r="K391" s="120">
        <v>8018</v>
      </c>
      <c r="L391" s="118">
        <v>1.42</v>
      </c>
      <c r="M391" s="121">
        <v>8001</v>
      </c>
      <c r="N391" s="118">
        <v>1.89</v>
      </c>
      <c r="AG391" s="55"/>
    </row>
    <row r="392" spans="1:33">
      <c r="A392" s="138">
        <v>8116</v>
      </c>
      <c r="B392" s="140">
        <v>1.77</v>
      </c>
      <c r="C392" s="138">
        <v>8116</v>
      </c>
      <c r="D392" s="140">
        <v>1.78</v>
      </c>
      <c r="E392" s="138">
        <v>8107</v>
      </c>
      <c r="F392" s="140">
        <v>2.42</v>
      </c>
      <c r="G392" s="138">
        <v>8046</v>
      </c>
      <c r="H392" s="136">
        <v>1.03</v>
      </c>
      <c r="I392" s="138">
        <v>8032</v>
      </c>
      <c r="J392" s="136">
        <v>0.99</v>
      </c>
      <c r="K392" s="120">
        <v>8021</v>
      </c>
      <c r="L392" s="118">
        <v>3</v>
      </c>
      <c r="M392" s="121">
        <v>8002</v>
      </c>
      <c r="N392" s="118">
        <v>2.42</v>
      </c>
      <c r="AG392" s="55"/>
    </row>
    <row r="393" spans="1:33">
      <c r="A393" s="138">
        <v>8203</v>
      </c>
      <c r="B393" s="140">
        <v>4.67</v>
      </c>
      <c r="C393" s="138">
        <v>8203</v>
      </c>
      <c r="D393" s="140">
        <v>4.37</v>
      </c>
      <c r="E393" s="138">
        <v>8111</v>
      </c>
      <c r="F393" s="140">
        <v>1.2</v>
      </c>
      <c r="G393" s="138">
        <v>8047</v>
      </c>
      <c r="H393" s="136">
        <v>0.56000000000000005</v>
      </c>
      <c r="I393" s="138">
        <v>8033</v>
      </c>
      <c r="J393" s="136">
        <v>1.31</v>
      </c>
      <c r="K393" s="120">
        <v>8031</v>
      </c>
      <c r="L393" s="118">
        <v>1.62</v>
      </c>
      <c r="M393" s="120">
        <v>8006</v>
      </c>
      <c r="N393" s="118">
        <v>1.44</v>
      </c>
      <c r="AG393" s="55"/>
    </row>
    <row r="394" spans="1:33">
      <c r="A394" s="138">
        <v>8209</v>
      </c>
      <c r="B394" s="140">
        <v>3.46</v>
      </c>
      <c r="C394" s="138">
        <v>8209</v>
      </c>
      <c r="D394" s="140">
        <v>3.24</v>
      </c>
      <c r="E394" s="138">
        <v>8112</v>
      </c>
      <c r="F394" s="140">
        <v>0.77</v>
      </c>
      <c r="G394" s="138">
        <v>8058</v>
      </c>
      <c r="H394" s="136">
        <v>1.06</v>
      </c>
      <c r="I394" s="138">
        <v>8037</v>
      </c>
      <c r="J394" s="136">
        <v>1.57</v>
      </c>
      <c r="K394" s="120">
        <v>8032</v>
      </c>
      <c r="L394" s="118">
        <v>1.1100000000000001</v>
      </c>
      <c r="M394" s="120">
        <v>8008</v>
      </c>
      <c r="N394" s="118">
        <v>0.8</v>
      </c>
      <c r="AG394" s="55"/>
    </row>
    <row r="395" spans="1:33">
      <c r="A395" s="138">
        <v>8215</v>
      </c>
      <c r="B395" s="140">
        <v>3.14</v>
      </c>
      <c r="C395" s="138">
        <v>8215</v>
      </c>
      <c r="D395" s="140">
        <v>2.94</v>
      </c>
      <c r="E395" s="138">
        <v>8116</v>
      </c>
      <c r="F395" s="140">
        <v>1.92</v>
      </c>
      <c r="G395" s="138">
        <v>8102</v>
      </c>
      <c r="H395" s="136">
        <v>1.76</v>
      </c>
      <c r="I395" s="138">
        <v>8039</v>
      </c>
      <c r="J395" s="136">
        <v>1.01</v>
      </c>
      <c r="K395" s="120">
        <v>8033</v>
      </c>
      <c r="L395" s="118">
        <v>1.4</v>
      </c>
      <c r="M395" s="120">
        <v>8010</v>
      </c>
      <c r="N395" s="118">
        <v>0.99</v>
      </c>
      <c r="AG395" s="55"/>
    </row>
    <row r="396" spans="1:33">
      <c r="A396" s="138">
        <v>8227</v>
      </c>
      <c r="B396" s="140">
        <v>1.9</v>
      </c>
      <c r="C396" s="138">
        <v>8227</v>
      </c>
      <c r="D396" s="140">
        <v>1.78</v>
      </c>
      <c r="E396" s="138">
        <v>8203</v>
      </c>
      <c r="F396" s="140">
        <v>4.8099999999999996</v>
      </c>
      <c r="G396" s="138">
        <v>8103</v>
      </c>
      <c r="H396" s="136">
        <v>1.38</v>
      </c>
      <c r="I396" s="138">
        <v>8044</v>
      </c>
      <c r="J396" s="136">
        <v>1.69</v>
      </c>
      <c r="K396" s="120">
        <v>8037</v>
      </c>
      <c r="L396" s="118">
        <v>1.65</v>
      </c>
      <c r="M396" s="120">
        <v>8013</v>
      </c>
      <c r="N396" s="118">
        <v>0.32</v>
      </c>
      <c r="AG396" s="55"/>
    </row>
    <row r="397" spans="1:33">
      <c r="A397" s="138">
        <v>8232</v>
      </c>
      <c r="B397" s="140">
        <v>3.52</v>
      </c>
      <c r="C397" s="138">
        <v>8232</v>
      </c>
      <c r="D397" s="140">
        <v>3.25</v>
      </c>
      <c r="E397" s="138">
        <v>8209</v>
      </c>
      <c r="F397" s="140">
        <v>3.52</v>
      </c>
      <c r="G397" s="138">
        <v>8106</v>
      </c>
      <c r="H397" s="136">
        <v>2.76</v>
      </c>
      <c r="I397" s="138">
        <v>8046</v>
      </c>
      <c r="J397" s="136">
        <v>1.03</v>
      </c>
      <c r="K397" s="120">
        <v>8039</v>
      </c>
      <c r="L397" s="118">
        <v>1.1299999999999999</v>
      </c>
      <c r="M397" s="120">
        <v>8015</v>
      </c>
      <c r="N397" s="118">
        <v>0.63</v>
      </c>
      <c r="AG397" s="55"/>
    </row>
    <row r="398" spans="1:33">
      <c r="A398" s="138">
        <v>8233</v>
      </c>
      <c r="B398" s="140">
        <v>2.1800000000000002</v>
      </c>
      <c r="C398" s="138">
        <v>8233</v>
      </c>
      <c r="D398" s="140">
        <v>2.0499999999999998</v>
      </c>
      <c r="E398" s="138">
        <v>8215</v>
      </c>
      <c r="F398" s="140">
        <v>2.7</v>
      </c>
      <c r="G398" s="138">
        <v>8107</v>
      </c>
      <c r="H398" s="136">
        <v>1.99</v>
      </c>
      <c r="I398" s="138">
        <v>8047</v>
      </c>
      <c r="J398" s="136">
        <v>0.56000000000000005</v>
      </c>
      <c r="K398" s="120">
        <v>8044</v>
      </c>
      <c r="L398" s="118">
        <v>1.88</v>
      </c>
      <c r="M398" s="120">
        <v>8017</v>
      </c>
      <c r="N398" s="118">
        <v>0.82000000000000006</v>
      </c>
      <c r="AG398" s="55"/>
    </row>
    <row r="399" spans="1:33">
      <c r="A399" s="138">
        <v>8263</v>
      </c>
      <c r="B399" s="140">
        <v>4.43</v>
      </c>
      <c r="C399" s="138">
        <v>8263</v>
      </c>
      <c r="D399" s="140">
        <v>4.08</v>
      </c>
      <c r="E399" s="138">
        <v>8227</v>
      </c>
      <c r="F399" s="140">
        <v>2.19</v>
      </c>
      <c r="G399" s="138">
        <v>8111</v>
      </c>
      <c r="H399" s="136">
        <v>1</v>
      </c>
      <c r="I399" s="138">
        <v>8058</v>
      </c>
      <c r="J399" s="136">
        <v>1.06</v>
      </c>
      <c r="K399" s="120">
        <v>8046</v>
      </c>
      <c r="L399" s="118">
        <v>1.06</v>
      </c>
      <c r="M399" s="120">
        <v>8018</v>
      </c>
      <c r="N399" s="118">
        <v>1.6300000000000001</v>
      </c>
      <c r="AG399" s="55"/>
    </row>
    <row r="400" spans="1:33">
      <c r="A400" s="138">
        <v>8264</v>
      </c>
      <c r="B400" s="140">
        <v>3.21</v>
      </c>
      <c r="C400" s="138">
        <v>8264</v>
      </c>
      <c r="D400" s="140">
        <v>3.2</v>
      </c>
      <c r="E400" s="138">
        <v>8232</v>
      </c>
      <c r="F400" s="140">
        <v>3.63</v>
      </c>
      <c r="G400" s="138">
        <v>8112</v>
      </c>
      <c r="H400" s="136">
        <v>0.7</v>
      </c>
      <c r="I400" s="138">
        <v>8102</v>
      </c>
      <c r="J400" s="136">
        <v>1.76</v>
      </c>
      <c r="K400" s="120">
        <v>8047</v>
      </c>
      <c r="L400" s="118">
        <v>0.63</v>
      </c>
      <c r="M400" s="120">
        <v>8021</v>
      </c>
      <c r="N400" s="118">
        <v>3.1399999999999997</v>
      </c>
      <c r="AG400" s="55"/>
    </row>
    <row r="401" spans="1:33">
      <c r="A401" s="138">
        <v>8265</v>
      </c>
      <c r="B401" s="140">
        <v>5.2</v>
      </c>
      <c r="C401" s="138">
        <v>8265</v>
      </c>
      <c r="D401" s="140">
        <v>5.15</v>
      </c>
      <c r="E401" s="138">
        <v>8233</v>
      </c>
      <c r="F401" s="140">
        <v>2.23</v>
      </c>
      <c r="G401" s="138">
        <v>8116</v>
      </c>
      <c r="H401" s="136">
        <v>1.46</v>
      </c>
      <c r="I401" s="138">
        <v>8103</v>
      </c>
      <c r="J401" s="136">
        <v>1.38</v>
      </c>
      <c r="K401" s="120">
        <v>8058</v>
      </c>
      <c r="L401" s="118">
        <v>1.1100000000000001</v>
      </c>
      <c r="M401" s="120">
        <v>8031</v>
      </c>
      <c r="N401" s="118">
        <v>2.0499999999999998</v>
      </c>
      <c r="AG401" s="55"/>
    </row>
    <row r="402" spans="1:33">
      <c r="A402" s="138">
        <v>8279</v>
      </c>
      <c r="B402" s="140">
        <v>4.59</v>
      </c>
      <c r="C402" s="138">
        <v>8279</v>
      </c>
      <c r="D402" s="140">
        <v>4.57</v>
      </c>
      <c r="E402" s="138">
        <v>8263</v>
      </c>
      <c r="F402" s="140">
        <v>4.1399999999999997</v>
      </c>
      <c r="G402" s="138">
        <v>8203</v>
      </c>
      <c r="H402" s="136">
        <v>4.1100000000000003</v>
      </c>
      <c r="I402" s="138">
        <v>8106</v>
      </c>
      <c r="J402" s="136">
        <v>2.76</v>
      </c>
      <c r="K402" s="120">
        <v>8102</v>
      </c>
      <c r="L402" s="118">
        <v>2.14</v>
      </c>
      <c r="M402" s="120">
        <v>8032</v>
      </c>
      <c r="N402" s="118">
        <v>1.45</v>
      </c>
      <c r="AG402" s="55"/>
    </row>
    <row r="403" spans="1:33">
      <c r="A403" s="138">
        <v>8288</v>
      </c>
      <c r="B403" s="140">
        <v>5.05</v>
      </c>
      <c r="C403" s="138">
        <v>8288</v>
      </c>
      <c r="D403" s="140">
        <v>5.15</v>
      </c>
      <c r="E403" s="138">
        <v>8264</v>
      </c>
      <c r="F403" s="140">
        <v>3.41</v>
      </c>
      <c r="G403" s="138">
        <v>8209</v>
      </c>
      <c r="H403" s="136">
        <v>2.67</v>
      </c>
      <c r="I403" s="138">
        <v>8107</v>
      </c>
      <c r="J403" s="136">
        <v>1.99</v>
      </c>
      <c r="K403" s="120">
        <v>8103</v>
      </c>
      <c r="L403" s="118">
        <v>1.45</v>
      </c>
      <c r="M403" s="120">
        <v>8033</v>
      </c>
      <c r="N403" s="118">
        <v>1.57</v>
      </c>
      <c r="AG403" s="55"/>
    </row>
    <row r="404" spans="1:33">
      <c r="A404" s="138">
        <v>8291</v>
      </c>
      <c r="B404" s="140">
        <v>1.96</v>
      </c>
      <c r="C404" s="138">
        <v>8291</v>
      </c>
      <c r="D404" s="140">
        <v>1.78</v>
      </c>
      <c r="E404" s="138">
        <v>8265</v>
      </c>
      <c r="F404" s="140">
        <v>5.25</v>
      </c>
      <c r="G404" s="138">
        <v>8215</v>
      </c>
      <c r="H404" s="136">
        <v>1.96</v>
      </c>
      <c r="I404" s="138">
        <v>8111</v>
      </c>
      <c r="J404" s="136">
        <v>1</v>
      </c>
      <c r="K404" s="120">
        <v>8106</v>
      </c>
      <c r="L404" s="118">
        <v>2.95</v>
      </c>
      <c r="M404" s="120">
        <v>8037</v>
      </c>
      <c r="N404" s="118">
        <v>1.51</v>
      </c>
      <c r="AG404" s="55"/>
    </row>
    <row r="405" spans="1:33">
      <c r="A405" s="138">
        <v>8292</v>
      </c>
      <c r="B405" s="140">
        <v>2.56</v>
      </c>
      <c r="C405" s="138">
        <v>8292</v>
      </c>
      <c r="D405" s="140">
        <v>2.5</v>
      </c>
      <c r="E405" s="138">
        <v>8279</v>
      </c>
      <c r="F405" s="140">
        <v>5.21</v>
      </c>
      <c r="G405" s="138">
        <v>8227</v>
      </c>
      <c r="H405" s="136">
        <v>1.74</v>
      </c>
      <c r="I405" s="138">
        <v>8112</v>
      </c>
      <c r="J405" s="136">
        <v>0.7</v>
      </c>
      <c r="K405" s="120">
        <v>8107</v>
      </c>
      <c r="L405" s="118">
        <v>2.27</v>
      </c>
      <c r="M405" s="120">
        <v>8039</v>
      </c>
      <c r="N405" s="118">
        <v>1.33</v>
      </c>
      <c r="AG405" s="55"/>
    </row>
    <row r="406" spans="1:33">
      <c r="A406" s="138">
        <v>8293</v>
      </c>
      <c r="B406" s="140">
        <v>5.59</v>
      </c>
      <c r="C406" s="138">
        <v>8293</v>
      </c>
      <c r="D406" s="140">
        <v>5.77</v>
      </c>
      <c r="E406" s="138">
        <v>8288</v>
      </c>
      <c r="F406" s="140">
        <v>5.34</v>
      </c>
      <c r="G406" s="138">
        <v>8232</v>
      </c>
      <c r="H406" s="136">
        <v>2.95</v>
      </c>
      <c r="I406" s="138">
        <v>8116</v>
      </c>
      <c r="J406" s="136">
        <v>1.46</v>
      </c>
      <c r="K406" s="120">
        <v>8111</v>
      </c>
      <c r="L406" s="118">
        <v>1.1399999999999999</v>
      </c>
      <c r="M406" s="120">
        <v>8044</v>
      </c>
      <c r="N406" s="118">
        <v>2.1199999999999997</v>
      </c>
      <c r="AG406" s="55"/>
    </row>
    <row r="407" spans="1:33">
      <c r="A407" s="138">
        <v>8304</v>
      </c>
      <c r="B407" s="140">
        <v>6.29</v>
      </c>
      <c r="C407" s="138">
        <v>8304</v>
      </c>
      <c r="D407" s="140">
        <v>6.57</v>
      </c>
      <c r="E407" s="138">
        <v>8291</v>
      </c>
      <c r="F407" s="140">
        <v>2.0299999999999998</v>
      </c>
      <c r="G407" s="138">
        <v>8233</v>
      </c>
      <c r="H407" s="136">
        <v>1.85</v>
      </c>
      <c r="I407" s="138">
        <v>8203</v>
      </c>
      <c r="J407" s="136">
        <v>4.1100000000000003</v>
      </c>
      <c r="K407" s="120">
        <v>8112</v>
      </c>
      <c r="L407" s="118">
        <v>0.87</v>
      </c>
      <c r="M407" s="120">
        <v>8046</v>
      </c>
      <c r="N407" s="118">
        <v>1.17</v>
      </c>
      <c r="AG407" s="55"/>
    </row>
    <row r="408" spans="1:33">
      <c r="A408" s="138">
        <v>8350</v>
      </c>
      <c r="B408" s="140">
        <v>5.49</v>
      </c>
      <c r="C408" s="138">
        <v>8350</v>
      </c>
      <c r="D408" s="140">
        <v>5.84</v>
      </c>
      <c r="E408" s="138">
        <v>8292</v>
      </c>
      <c r="F408" s="140">
        <v>2.63</v>
      </c>
      <c r="G408" s="138">
        <v>8263</v>
      </c>
      <c r="H408" s="136">
        <v>2.95</v>
      </c>
      <c r="I408" s="138">
        <v>8209</v>
      </c>
      <c r="J408" s="136">
        <v>2.67</v>
      </c>
      <c r="K408" s="120">
        <v>8116</v>
      </c>
      <c r="L408" s="118">
        <v>1.6</v>
      </c>
      <c r="M408" s="120">
        <v>8047</v>
      </c>
      <c r="N408" s="118">
        <v>0.62</v>
      </c>
      <c r="AG408" s="55"/>
    </row>
    <row r="409" spans="1:33">
      <c r="A409" s="138">
        <v>8380</v>
      </c>
      <c r="B409" s="140">
        <v>1.74</v>
      </c>
      <c r="C409" s="138">
        <v>8380</v>
      </c>
      <c r="D409" s="140">
        <v>1.7</v>
      </c>
      <c r="E409" s="138">
        <v>8293</v>
      </c>
      <c r="F409" s="140">
        <v>6.58</v>
      </c>
      <c r="G409" s="138">
        <v>8264</v>
      </c>
      <c r="H409" s="136">
        <v>2.99</v>
      </c>
      <c r="I409" s="138">
        <v>8215</v>
      </c>
      <c r="J409" s="136">
        <v>1.96</v>
      </c>
      <c r="K409" s="120">
        <v>8203</v>
      </c>
      <c r="L409" s="118">
        <v>4.97</v>
      </c>
      <c r="M409" s="120">
        <v>8058</v>
      </c>
      <c r="N409" s="118">
        <v>1.37</v>
      </c>
      <c r="AG409" s="55"/>
    </row>
    <row r="410" spans="1:33">
      <c r="A410" s="138">
        <v>8385</v>
      </c>
      <c r="B410" s="140">
        <v>1.76</v>
      </c>
      <c r="C410" s="138">
        <v>8385</v>
      </c>
      <c r="D410" s="140">
        <v>1.71</v>
      </c>
      <c r="E410" s="138">
        <v>8304</v>
      </c>
      <c r="F410" s="140">
        <v>5.97</v>
      </c>
      <c r="G410" s="138">
        <v>8265</v>
      </c>
      <c r="H410" s="136">
        <v>3.5</v>
      </c>
      <c r="I410" s="138">
        <v>8227</v>
      </c>
      <c r="J410" s="136">
        <v>1.74</v>
      </c>
      <c r="K410" s="120">
        <v>8209</v>
      </c>
      <c r="L410" s="118">
        <v>3.01</v>
      </c>
      <c r="M410" s="120">
        <v>8102</v>
      </c>
      <c r="N410" s="118">
        <v>2.19</v>
      </c>
      <c r="AG410" s="55"/>
    </row>
    <row r="411" spans="1:33">
      <c r="A411" s="138">
        <v>8392</v>
      </c>
      <c r="B411" s="140">
        <v>1.5</v>
      </c>
      <c r="C411" s="138">
        <v>8392</v>
      </c>
      <c r="D411" s="140">
        <v>1.53</v>
      </c>
      <c r="E411" s="138">
        <v>8350</v>
      </c>
      <c r="F411" s="140">
        <v>5.85</v>
      </c>
      <c r="G411" s="138">
        <v>8279</v>
      </c>
      <c r="H411" s="136">
        <v>4.2699999999999996</v>
      </c>
      <c r="I411" s="138">
        <v>8232</v>
      </c>
      <c r="J411" s="136">
        <v>2.95</v>
      </c>
      <c r="K411" s="120">
        <v>8215</v>
      </c>
      <c r="L411" s="118">
        <v>2.11</v>
      </c>
      <c r="M411" s="120">
        <v>8103</v>
      </c>
      <c r="N411" s="118">
        <v>1.76</v>
      </c>
      <c r="AG411" s="55"/>
    </row>
    <row r="412" spans="1:33">
      <c r="A412" s="138">
        <v>8393</v>
      </c>
      <c r="B412" s="140">
        <v>1.46</v>
      </c>
      <c r="C412" s="138">
        <v>8393</v>
      </c>
      <c r="D412" s="140">
        <v>1.3</v>
      </c>
      <c r="E412" s="138">
        <v>8380</v>
      </c>
      <c r="F412" s="140">
        <v>1.86</v>
      </c>
      <c r="G412" s="138">
        <v>8288</v>
      </c>
      <c r="H412" s="136">
        <v>3.88</v>
      </c>
      <c r="I412" s="138">
        <v>8233</v>
      </c>
      <c r="J412" s="136">
        <v>1.85</v>
      </c>
      <c r="K412" s="120">
        <v>8227</v>
      </c>
      <c r="L412" s="118">
        <v>1.78</v>
      </c>
      <c r="M412" s="120">
        <v>8106</v>
      </c>
      <c r="N412" s="118">
        <v>3.4299999999999997</v>
      </c>
      <c r="AG412" s="55"/>
    </row>
    <row r="413" spans="1:33">
      <c r="A413" s="138">
        <v>8411</v>
      </c>
      <c r="B413" s="140">
        <v>0.97</v>
      </c>
      <c r="C413" s="138">
        <v>8411</v>
      </c>
      <c r="D413" s="140">
        <v>0.92</v>
      </c>
      <c r="E413" s="138">
        <v>8385</v>
      </c>
      <c r="F413" s="140">
        <v>1.66</v>
      </c>
      <c r="G413" s="138">
        <v>8291</v>
      </c>
      <c r="H413" s="136">
        <v>1.94</v>
      </c>
      <c r="I413" s="138">
        <v>8263</v>
      </c>
      <c r="J413" s="136">
        <v>2.95</v>
      </c>
      <c r="K413" s="120">
        <v>8232</v>
      </c>
      <c r="L413" s="118">
        <v>3.4</v>
      </c>
      <c r="M413" s="120">
        <v>8107</v>
      </c>
      <c r="N413" s="118">
        <v>2.7699999999999996</v>
      </c>
      <c r="AG413" s="55"/>
    </row>
    <row r="414" spans="1:33">
      <c r="A414" s="138">
        <v>8500</v>
      </c>
      <c r="B414" s="140">
        <v>4.08</v>
      </c>
      <c r="C414" s="138">
        <v>8500</v>
      </c>
      <c r="D414" s="140">
        <v>4.26</v>
      </c>
      <c r="E414" s="138">
        <v>8392</v>
      </c>
      <c r="F414" s="140">
        <v>1.6</v>
      </c>
      <c r="G414" s="138">
        <v>8292</v>
      </c>
      <c r="H414" s="136">
        <v>2.21</v>
      </c>
      <c r="I414" s="138">
        <v>8264</v>
      </c>
      <c r="J414" s="136">
        <v>2.99</v>
      </c>
      <c r="K414" s="120">
        <v>8233</v>
      </c>
      <c r="L414" s="118">
        <v>2</v>
      </c>
      <c r="M414" s="120">
        <v>8111</v>
      </c>
      <c r="N414" s="118">
        <v>1.33</v>
      </c>
      <c r="AG414" s="55"/>
    </row>
    <row r="415" spans="1:33">
      <c r="A415" s="138">
        <v>8601</v>
      </c>
      <c r="B415" s="140">
        <v>0.2</v>
      </c>
      <c r="C415" s="138">
        <v>8601</v>
      </c>
      <c r="D415" s="140">
        <v>0.2</v>
      </c>
      <c r="E415" s="138">
        <v>8393</v>
      </c>
      <c r="F415" s="140">
        <v>1.36</v>
      </c>
      <c r="G415" s="138">
        <v>8293</v>
      </c>
      <c r="H415" s="136">
        <v>5.88</v>
      </c>
      <c r="I415" s="138">
        <v>8265</v>
      </c>
      <c r="J415" s="136">
        <v>3.5</v>
      </c>
      <c r="K415" s="120">
        <v>8263</v>
      </c>
      <c r="L415" s="118">
        <v>3.12</v>
      </c>
      <c r="M415" s="120">
        <v>8112</v>
      </c>
      <c r="N415" s="118">
        <v>1.08</v>
      </c>
      <c r="AG415" s="55"/>
    </row>
    <row r="416" spans="1:33">
      <c r="A416" s="138">
        <v>8602</v>
      </c>
      <c r="B416" s="140">
        <v>0.96</v>
      </c>
      <c r="C416" s="138">
        <v>8602</v>
      </c>
      <c r="D416" s="140">
        <v>0.88</v>
      </c>
      <c r="E416" s="138">
        <v>8411</v>
      </c>
      <c r="F416" s="140">
        <v>0.97</v>
      </c>
      <c r="G416" s="138">
        <v>8304</v>
      </c>
      <c r="H416" s="136">
        <v>3.49</v>
      </c>
      <c r="I416" s="138">
        <v>8279</v>
      </c>
      <c r="J416" s="136">
        <v>4.2699999999999996</v>
      </c>
      <c r="K416" s="120">
        <v>8264</v>
      </c>
      <c r="L416" s="118">
        <v>3.44</v>
      </c>
      <c r="M416" s="120">
        <v>8116</v>
      </c>
      <c r="N416" s="118">
        <v>1.74</v>
      </c>
      <c r="AG416" s="55"/>
    </row>
    <row r="417" spans="1:33">
      <c r="A417" s="138">
        <v>8606</v>
      </c>
      <c r="B417" s="140">
        <v>1.21</v>
      </c>
      <c r="C417" s="138">
        <v>8606</v>
      </c>
      <c r="D417" s="140">
        <v>1.23</v>
      </c>
      <c r="E417" s="138">
        <v>8500</v>
      </c>
      <c r="F417" s="140">
        <v>4.59</v>
      </c>
      <c r="G417" s="138">
        <v>8350</v>
      </c>
      <c r="H417" s="136">
        <v>3.51</v>
      </c>
      <c r="I417" s="138">
        <v>8288</v>
      </c>
      <c r="J417" s="136">
        <v>3.88</v>
      </c>
      <c r="K417" s="120">
        <v>8265</v>
      </c>
      <c r="L417" s="118">
        <v>3.91</v>
      </c>
      <c r="M417" s="120">
        <v>8203</v>
      </c>
      <c r="N417" s="118">
        <v>5.25</v>
      </c>
      <c r="AG417" s="55"/>
    </row>
    <row r="418" spans="1:33">
      <c r="A418" s="138">
        <v>8719</v>
      </c>
      <c r="B418" s="140">
        <v>2.23</v>
      </c>
      <c r="C418" s="138">
        <v>8719</v>
      </c>
      <c r="D418" s="140">
        <v>2.29</v>
      </c>
      <c r="E418" s="138">
        <v>8601</v>
      </c>
      <c r="F418" s="140">
        <v>0.2</v>
      </c>
      <c r="G418" s="138">
        <v>8380</v>
      </c>
      <c r="H418" s="136">
        <v>1.62</v>
      </c>
      <c r="I418" s="138">
        <v>8291</v>
      </c>
      <c r="J418" s="136">
        <v>1.94</v>
      </c>
      <c r="K418" s="120">
        <v>8279</v>
      </c>
      <c r="L418" s="118">
        <v>4.8600000000000003</v>
      </c>
      <c r="M418" s="120">
        <v>8209</v>
      </c>
      <c r="N418" s="118">
        <v>3.1199999999999997</v>
      </c>
      <c r="AG418" s="55"/>
    </row>
    <row r="419" spans="1:33">
      <c r="A419" s="138">
        <v>8720</v>
      </c>
      <c r="B419" s="140">
        <v>0.86</v>
      </c>
      <c r="C419" s="138">
        <v>8720</v>
      </c>
      <c r="D419" s="140">
        <v>0.79</v>
      </c>
      <c r="E419" s="138">
        <v>8602</v>
      </c>
      <c r="F419" s="140">
        <v>0.99</v>
      </c>
      <c r="G419" s="138">
        <v>8385</v>
      </c>
      <c r="H419" s="136">
        <v>1.3</v>
      </c>
      <c r="I419" s="138">
        <v>8292</v>
      </c>
      <c r="J419" s="136">
        <v>2.21</v>
      </c>
      <c r="K419" s="120">
        <v>8288</v>
      </c>
      <c r="L419" s="118">
        <v>4.53</v>
      </c>
      <c r="M419" s="120">
        <v>8215</v>
      </c>
      <c r="N419" s="118">
        <v>3.25</v>
      </c>
      <c r="AG419" s="55"/>
    </row>
    <row r="420" spans="1:33">
      <c r="A420" s="138">
        <v>8723</v>
      </c>
      <c r="B420" s="140">
        <v>0.09</v>
      </c>
      <c r="C420" s="138">
        <v>8723</v>
      </c>
      <c r="D420" s="140">
        <v>0.1</v>
      </c>
      <c r="E420" s="138">
        <v>8606</v>
      </c>
      <c r="F420" s="140">
        <v>1.42</v>
      </c>
      <c r="G420" s="138">
        <v>8392</v>
      </c>
      <c r="H420" s="136">
        <v>1.33</v>
      </c>
      <c r="I420" s="138">
        <v>8293</v>
      </c>
      <c r="J420" s="136">
        <v>5.88</v>
      </c>
      <c r="K420" s="120">
        <v>8291</v>
      </c>
      <c r="L420" s="118">
        <v>2.42</v>
      </c>
      <c r="M420" s="120">
        <v>8227</v>
      </c>
      <c r="N420" s="118">
        <v>2.0299999999999998</v>
      </c>
      <c r="AG420" s="55"/>
    </row>
    <row r="421" spans="1:33">
      <c r="A421" s="138">
        <v>8725</v>
      </c>
      <c r="B421" s="140">
        <v>1.5</v>
      </c>
      <c r="C421" s="138">
        <v>8725</v>
      </c>
      <c r="D421" s="140">
        <v>1.58</v>
      </c>
      <c r="E421" s="138">
        <v>8719</v>
      </c>
      <c r="F421" s="140">
        <v>2.5299999999999998</v>
      </c>
      <c r="G421" s="138">
        <v>8393</v>
      </c>
      <c r="H421" s="136">
        <v>1.2</v>
      </c>
      <c r="I421" s="138">
        <v>8304</v>
      </c>
      <c r="J421" s="136">
        <v>3.49</v>
      </c>
      <c r="K421" s="120">
        <v>8292</v>
      </c>
      <c r="L421" s="118">
        <v>2.74</v>
      </c>
      <c r="M421" s="120">
        <v>8232</v>
      </c>
      <c r="N421" s="118">
        <v>4.01</v>
      </c>
      <c r="AG421" s="55"/>
    </row>
    <row r="422" spans="1:33">
      <c r="A422" s="138">
        <v>8742</v>
      </c>
      <c r="B422" s="140">
        <v>0.18</v>
      </c>
      <c r="C422" s="138">
        <v>8742</v>
      </c>
      <c r="D422" s="140">
        <v>0.17</v>
      </c>
      <c r="E422" s="138">
        <v>8720</v>
      </c>
      <c r="F422" s="140">
        <v>0.84</v>
      </c>
      <c r="G422" s="138">
        <v>8411</v>
      </c>
      <c r="H422" s="136">
        <v>0.73</v>
      </c>
      <c r="I422" s="138">
        <v>8350</v>
      </c>
      <c r="J422" s="136">
        <v>3.51</v>
      </c>
      <c r="K422" s="120">
        <v>8293</v>
      </c>
      <c r="L422" s="118">
        <v>6.99</v>
      </c>
      <c r="M422" s="120">
        <v>8233</v>
      </c>
      <c r="N422" s="118">
        <v>2.2599999999999998</v>
      </c>
      <c r="AG422" s="55"/>
    </row>
    <row r="423" spans="1:33">
      <c r="A423" s="138">
        <v>8745</v>
      </c>
      <c r="B423" s="140">
        <v>2.61</v>
      </c>
      <c r="C423" s="138">
        <v>8745</v>
      </c>
      <c r="D423" s="140">
        <v>2.5</v>
      </c>
      <c r="E423" s="138">
        <v>8723</v>
      </c>
      <c r="F423" s="140">
        <v>0.13</v>
      </c>
      <c r="G423" s="138">
        <v>8500</v>
      </c>
      <c r="H423" s="136">
        <v>3.65</v>
      </c>
      <c r="I423" s="138">
        <v>8380</v>
      </c>
      <c r="J423" s="136">
        <v>1.62</v>
      </c>
      <c r="K423" s="120">
        <v>8304</v>
      </c>
      <c r="L423" s="118">
        <v>3.27</v>
      </c>
      <c r="M423" s="120">
        <v>8263</v>
      </c>
      <c r="N423" s="118">
        <v>3.73</v>
      </c>
      <c r="AG423" s="55"/>
    </row>
    <row r="424" spans="1:33">
      <c r="A424" s="138">
        <v>8748</v>
      </c>
      <c r="B424" s="140">
        <v>0.38</v>
      </c>
      <c r="C424" s="138">
        <v>8748</v>
      </c>
      <c r="D424" s="140">
        <v>0.35</v>
      </c>
      <c r="E424" s="138">
        <v>8725</v>
      </c>
      <c r="F424" s="140">
        <v>1.9</v>
      </c>
      <c r="G424" s="138">
        <v>8601</v>
      </c>
      <c r="H424" s="136">
        <v>0.17</v>
      </c>
      <c r="I424" s="138">
        <v>8385</v>
      </c>
      <c r="J424" s="136">
        <v>1.3</v>
      </c>
      <c r="K424" s="120">
        <v>8350</v>
      </c>
      <c r="L424" s="118">
        <v>3.81</v>
      </c>
      <c r="M424" s="120">
        <v>8264</v>
      </c>
      <c r="N424" s="118">
        <v>4.3599999999999994</v>
      </c>
      <c r="AG424" s="55"/>
    </row>
    <row r="425" spans="1:33">
      <c r="A425" s="138">
        <v>8755</v>
      </c>
      <c r="B425" s="140">
        <v>0.28999999999999998</v>
      </c>
      <c r="C425" s="138">
        <v>8755</v>
      </c>
      <c r="D425" s="140">
        <v>0.28000000000000003</v>
      </c>
      <c r="E425" s="138">
        <v>8742</v>
      </c>
      <c r="F425" s="140">
        <v>0.19</v>
      </c>
      <c r="G425" s="138">
        <v>8602</v>
      </c>
      <c r="H425" s="136">
        <v>0.92</v>
      </c>
      <c r="I425" s="138">
        <v>8392</v>
      </c>
      <c r="J425" s="136">
        <v>1.33</v>
      </c>
      <c r="K425" s="120">
        <v>8380</v>
      </c>
      <c r="L425" s="118">
        <v>1.89</v>
      </c>
      <c r="M425" s="120">
        <v>8265</v>
      </c>
      <c r="N425" s="118">
        <v>4.0999999999999996</v>
      </c>
      <c r="AG425" s="55"/>
    </row>
    <row r="426" spans="1:33">
      <c r="A426" s="138">
        <v>8800</v>
      </c>
      <c r="B426" s="140">
        <v>1</v>
      </c>
      <c r="C426" s="138">
        <v>8800</v>
      </c>
      <c r="D426" s="140">
        <v>1.03</v>
      </c>
      <c r="E426" s="138">
        <v>8745</v>
      </c>
      <c r="F426" s="140">
        <v>2.69</v>
      </c>
      <c r="G426" s="138">
        <v>8606</v>
      </c>
      <c r="H426" s="136">
        <v>1.2</v>
      </c>
      <c r="I426" s="138">
        <v>8393</v>
      </c>
      <c r="J426" s="136">
        <v>1.2</v>
      </c>
      <c r="K426" s="120">
        <v>8385</v>
      </c>
      <c r="L426" s="118">
        <v>1.51</v>
      </c>
      <c r="M426" s="120">
        <v>8279</v>
      </c>
      <c r="N426" s="118">
        <v>4.84</v>
      </c>
      <c r="AG426" s="55"/>
    </row>
    <row r="427" spans="1:33">
      <c r="A427" s="138">
        <v>8803</v>
      </c>
      <c r="B427" s="140">
        <v>0.03</v>
      </c>
      <c r="C427" s="138">
        <v>8803</v>
      </c>
      <c r="D427" s="140">
        <v>0.03</v>
      </c>
      <c r="E427" s="138">
        <v>8748</v>
      </c>
      <c r="F427" s="140">
        <v>0.37</v>
      </c>
      <c r="G427" s="138">
        <v>8719</v>
      </c>
      <c r="H427" s="136">
        <v>2.34</v>
      </c>
      <c r="I427" s="138">
        <v>8411</v>
      </c>
      <c r="J427" s="136">
        <v>0.73</v>
      </c>
      <c r="K427" s="120">
        <v>8392</v>
      </c>
      <c r="L427" s="118">
        <v>1.6</v>
      </c>
      <c r="M427" s="120">
        <v>8288</v>
      </c>
      <c r="N427" s="118">
        <v>5.89</v>
      </c>
      <c r="AG427" s="55"/>
    </row>
    <row r="428" spans="1:33">
      <c r="A428" s="138">
        <v>8810</v>
      </c>
      <c r="B428" s="140">
        <v>0.09</v>
      </c>
      <c r="C428" s="138">
        <v>8810</v>
      </c>
      <c r="D428" s="140">
        <v>0.08</v>
      </c>
      <c r="E428" s="138">
        <v>8755</v>
      </c>
      <c r="F428" s="140">
        <v>0.28999999999999998</v>
      </c>
      <c r="G428" s="138">
        <v>8720</v>
      </c>
      <c r="H428" s="136">
        <v>0.62</v>
      </c>
      <c r="I428" s="138">
        <v>8500</v>
      </c>
      <c r="J428" s="136">
        <v>3.65</v>
      </c>
      <c r="K428" s="120">
        <v>8393</v>
      </c>
      <c r="L428" s="118">
        <v>1.54</v>
      </c>
      <c r="M428" s="120">
        <v>8291</v>
      </c>
      <c r="N428" s="118">
        <v>2.8499999999999996</v>
      </c>
      <c r="AG428" s="55"/>
    </row>
    <row r="429" spans="1:33">
      <c r="A429" s="138">
        <v>8820</v>
      </c>
      <c r="B429" s="140">
        <v>0.09</v>
      </c>
      <c r="C429" s="138">
        <v>8820</v>
      </c>
      <c r="D429" s="140">
        <v>0.08</v>
      </c>
      <c r="E429" s="138">
        <v>8800</v>
      </c>
      <c r="F429" s="140">
        <v>1.32</v>
      </c>
      <c r="G429" s="138">
        <v>8723</v>
      </c>
      <c r="H429" s="136">
        <v>0.12</v>
      </c>
      <c r="I429" s="138">
        <v>8601</v>
      </c>
      <c r="J429" s="136">
        <v>0.17</v>
      </c>
      <c r="K429" s="120">
        <v>8411</v>
      </c>
      <c r="L429" s="118">
        <v>0.83</v>
      </c>
      <c r="M429" s="120">
        <v>8292</v>
      </c>
      <c r="N429" s="118">
        <v>3.9699999999999998</v>
      </c>
      <c r="AG429" s="55"/>
    </row>
    <row r="430" spans="1:33">
      <c r="A430" s="138">
        <v>8824</v>
      </c>
      <c r="B430" s="140">
        <v>1.86</v>
      </c>
      <c r="C430" s="138">
        <v>8824</v>
      </c>
      <c r="D430" s="140">
        <v>1.81</v>
      </c>
      <c r="E430" s="138">
        <v>8803</v>
      </c>
      <c r="F430" s="140">
        <v>0.03</v>
      </c>
      <c r="G430" s="138">
        <v>8725</v>
      </c>
      <c r="H430" s="136">
        <v>1.43</v>
      </c>
      <c r="I430" s="138">
        <v>8602</v>
      </c>
      <c r="J430" s="136">
        <v>0.92</v>
      </c>
      <c r="K430" s="120">
        <v>8500</v>
      </c>
      <c r="L430" s="118">
        <v>3.86</v>
      </c>
      <c r="M430" s="120">
        <v>8293</v>
      </c>
      <c r="N430" s="118">
        <v>7.87</v>
      </c>
      <c r="AG430" s="55"/>
    </row>
    <row r="431" spans="1:33">
      <c r="A431" s="138">
        <v>8826</v>
      </c>
      <c r="B431" s="140">
        <v>1.1200000000000001</v>
      </c>
      <c r="C431" s="138">
        <v>8826</v>
      </c>
      <c r="D431" s="140">
        <v>1.1200000000000001</v>
      </c>
      <c r="E431" s="138">
        <v>8810</v>
      </c>
      <c r="F431" s="140">
        <v>0.1</v>
      </c>
      <c r="G431" s="138">
        <v>8742</v>
      </c>
      <c r="H431" s="136">
        <v>0.13</v>
      </c>
      <c r="I431" s="138">
        <v>8606</v>
      </c>
      <c r="J431" s="136">
        <v>1.2</v>
      </c>
      <c r="K431" s="120">
        <v>8601</v>
      </c>
      <c r="L431" s="118">
        <v>0.19</v>
      </c>
      <c r="M431" s="120">
        <v>8304</v>
      </c>
      <c r="N431" s="118">
        <v>3.4099999999999997</v>
      </c>
      <c r="AG431" s="55"/>
    </row>
    <row r="432" spans="1:33">
      <c r="A432" s="138">
        <v>8831</v>
      </c>
      <c r="B432" s="140">
        <v>0.86</v>
      </c>
      <c r="C432" s="138">
        <v>8831</v>
      </c>
      <c r="D432" s="140">
        <v>0.88</v>
      </c>
      <c r="E432" s="138">
        <v>8820</v>
      </c>
      <c r="F432" s="140">
        <v>0.1</v>
      </c>
      <c r="G432" s="138">
        <v>8745</v>
      </c>
      <c r="H432" s="136">
        <v>2.5299999999999998</v>
      </c>
      <c r="I432" s="138">
        <v>8719</v>
      </c>
      <c r="J432" s="136">
        <v>2.34</v>
      </c>
      <c r="K432" s="120">
        <v>8602</v>
      </c>
      <c r="L432" s="118">
        <v>1</v>
      </c>
      <c r="M432" s="120">
        <v>8350</v>
      </c>
      <c r="N432" s="118">
        <v>3.48</v>
      </c>
      <c r="AG432" s="55"/>
    </row>
    <row r="433" spans="1:33">
      <c r="A433" s="138">
        <v>8832</v>
      </c>
      <c r="B433" s="140">
        <v>0.24</v>
      </c>
      <c r="C433" s="138">
        <v>8832</v>
      </c>
      <c r="D433" s="140">
        <v>0.23</v>
      </c>
      <c r="E433" s="138">
        <v>8824</v>
      </c>
      <c r="F433" s="140">
        <v>2.0299999999999998</v>
      </c>
      <c r="G433" s="138">
        <v>8748</v>
      </c>
      <c r="H433" s="136">
        <v>0.28000000000000003</v>
      </c>
      <c r="I433" s="138">
        <v>8720</v>
      </c>
      <c r="J433" s="136">
        <v>0.62</v>
      </c>
      <c r="K433" s="120">
        <v>8606</v>
      </c>
      <c r="L433" s="118">
        <v>1.42</v>
      </c>
      <c r="M433" s="120">
        <v>8380</v>
      </c>
      <c r="N433" s="118">
        <v>2.3699999999999997</v>
      </c>
      <c r="AG433" s="55"/>
    </row>
    <row r="434" spans="1:33">
      <c r="A434" s="138">
        <v>8833</v>
      </c>
      <c r="B434" s="140">
        <v>0.59</v>
      </c>
      <c r="C434" s="138">
        <v>8833</v>
      </c>
      <c r="D434" s="140">
        <v>0.57999999999999996</v>
      </c>
      <c r="E434" s="138">
        <v>8826</v>
      </c>
      <c r="F434" s="140">
        <v>1.3</v>
      </c>
      <c r="G434" s="138">
        <v>8755</v>
      </c>
      <c r="H434" s="136">
        <v>0.22</v>
      </c>
      <c r="I434" s="138">
        <v>8723</v>
      </c>
      <c r="J434" s="136">
        <v>0.12</v>
      </c>
      <c r="K434" s="120">
        <v>8719</v>
      </c>
      <c r="L434" s="118">
        <v>2.84</v>
      </c>
      <c r="M434" s="120">
        <v>8385</v>
      </c>
      <c r="N434" s="118">
        <v>1.78</v>
      </c>
      <c r="AG434" s="55"/>
    </row>
    <row r="435" spans="1:33">
      <c r="A435" s="138">
        <v>8835</v>
      </c>
      <c r="B435" s="140">
        <v>1.61</v>
      </c>
      <c r="C435" s="138">
        <v>8835</v>
      </c>
      <c r="D435" s="140">
        <v>1.54</v>
      </c>
      <c r="E435" s="138">
        <v>8831</v>
      </c>
      <c r="F435" s="140">
        <v>0.96</v>
      </c>
      <c r="G435" s="138">
        <v>8800</v>
      </c>
      <c r="H435" s="136">
        <v>1.1000000000000001</v>
      </c>
      <c r="I435" s="138">
        <v>8725</v>
      </c>
      <c r="J435" s="136">
        <v>1.43</v>
      </c>
      <c r="K435" s="120">
        <v>8720</v>
      </c>
      <c r="L435" s="118">
        <v>0.73</v>
      </c>
      <c r="M435" s="120">
        <v>8392</v>
      </c>
      <c r="N435" s="118">
        <v>1.86</v>
      </c>
      <c r="AG435" s="55"/>
    </row>
    <row r="436" spans="1:33">
      <c r="A436" s="138">
        <v>8842</v>
      </c>
      <c r="B436" s="140">
        <v>1.41</v>
      </c>
      <c r="C436" s="138">
        <v>8842</v>
      </c>
      <c r="D436" s="140">
        <v>1.47</v>
      </c>
      <c r="E436" s="138">
        <v>8832</v>
      </c>
      <c r="F436" s="140">
        <v>0.24</v>
      </c>
      <c r="G436" s="138">
        <v>8803</v>
      </c>
      <c r="H436" s="136">
        <v>0.03</v>
      </c>
      <c r="I436" s="138">
        <v>8742</v>
      </c>
      <c r="J436" s="136">
        <v>0.13</v>
      </c>
      <c r="K436" s="120">
        <v>8723</v>
      </c>
      <c r="L436" s="118">
        <v>0.12</v>
      </c>
      <c r="M436" s="120">
        <v>8393</v>
      </c>
      <c r="N436" s="118">
        <v>1.93</v>
      </c>
      <c r="AG436" s="55"/>
    </row>
    <row r="437" spans="1:33">
      <c r="A437" s="138">
        <v>8853</v>
      </c>
      <c r="B437" s="140">
        <v>0.26</v>
      </c>
      <c r="C437" s="138">
        <v>8853</v>
      </c>
      <c r="D437" s="140">
        <v>0.25</v>
      </c>
      <c r="E437" s="138">
        <v>8833</v>
      </c>
      <c r="F437" s="140">
        <v>0.66</v>
      </c>
      <c r="G437" s="138">
        <v>8810</v>
      </c>
      <c r="H437" s="136">
        <v>0.08</v>
      </c>
      <c r="I437" s="138">
        <v>8745</v>
      </c>
      <c r="J437" s="136">
        <v>2.5299999999999998</v>
      </c>
      <c r="K437" s="120">
        <v>8725</v>
      </c>
      <c r="L437" s="118">
        <v>1.56</v>
      </c>
      <c r="M437" s="120">
        <v>8411</v>
      </c>
      <c r="N437" s="118">
        <v>1.2</v>
      </c>
      <c r="AG437" s="55"/>
    </row>
    <row r="438" spans="1:33">
      <c r="A438" s="138">
        <v>8855</v>
      </c>
      <c r="B438" s="140">
        <v>0.11</v>
      </c>
      <c r="C438" s="138">
        <v>8855</v>
      </c>
      <c r="D438" s="140">
        <v>0.1</v>
      </c>
      <c r="E438" s="138">
        <v>8835</v>
      </c>
      <c r="F438" s="140">
        <v>1.69</v>
      </c>
      <c r="G438" s="138">
        <v>8820</v>
      </c>
      <c r="H438" s="136">
        <v>0.09</v>
      </c>
      <c r="I438" s="138">
        <v>8748</v>
      </c>
      <c r="J438" s="136">
        <v>0.28000000000000003</v>
      </c>
      <c r="K438" s="120">
        <v>8742</v>
      </c>
      <c r="L438" s="118">
        <v>0.14000000000000001</v>
      </c>
      <c r="M438" s="120">
        <v>8500</v>
      </c>
      <c r="N438" s="118">
        <v>3.75</v>
      </c>
      <c r="AG438" s="55"/>
    </row>
    <row r="439" spans="1:33">
      <c r="A439" s="138">
        <v>8856</v>
      </c>
      <c r="B439" s="140">
        <v>0.36</v>
      </c>
      <c r="C439" s="138">
        <v>8856</v>
      </c>
      <c r="D439" s="140">
        <v>0.34</v>
      </c>
      <c r="E439" s="138">
        <v>8842</v>
      </c>
      <c r="F439" s="140">
        <v>1.67</v>
      </c>
      <c r="G439" s="138">
        <v>8824</v>
      </c>
      <c r="H439" s="136">
        <v>1.7</v>
      </c>
      <c r="I439" s="138">
        <v>8755</v>
      </c>
      <c r="J439" s="136">
        <v>0.22</v>
      </c>
      <c r="K439" s="120">
        <v>8745</v>
      </c>
      <c r="L439" s="118">
        <v>3.16</v>
      </c>
      <c r="M439" s="120">
        <v>8601</v>
      </c>
      <c r="N439" s="118">
        <v>0.21000000000000002</v>
      </c>
      <c r="AG439" s="55"/>
    </row>
    <row r="440" spans="1:33">
      <c r="A440" s="138">
        <v>8864</v>
      </c>
      <c r="B440" s="140">
        <v>1.52</v>
      </c>
      <c r="C440" s="138">
        <v>8864</v>
      </c>
      <c r="D440" s="140">
        <v>1.49</v>
      </c>
      <c r="E440" s="138">
        <v>8853</v>
      </c>
      <c r="F440" s="140">
        <v>0.27</v>
      </c>
      <c r="G440" s="138">
        <v>8826</v>
      </c>
      <c r="H440" s="136">
        <v>1.1100000000000001</v>
      </c>
      <c r="I440" s="138">
        <v>8800</v>
      </c>
      <c r="J440" s="136">
        <v>1.1000000000000001</v>
      </c>
      <c r="K440" s="120">
        <v>8748</v>
      </c>
      <c r="L440" s="118">
        <v>0.36</v>
      </c>
      <c r="M440" s="120">
        <v>8602</v>
      </c>
      <c r="N440" s="118">
        <v>0.95</v>
      </c>
      <c r="AG440" s="55"/>
    </row>
    <row r="441" spans="1:33">
      <c r="A441" s="138">
        <v>8868</v>
      </c>
      <c r="B441" s="140">
        <v>0.28999999999999998</v>
      </c>
      <c r="C441" s="138">
        <v>8868</v>
      </c>
      <c r="D441" s="140">
        <v>0.28000000000000003</v>
      </c>
      <c r="E441" s="138">
        <v>8855</v>
      </c>
      <c r="F441" s="140">
        <v>0.11</v>
      </c>
      <c r="G441" s="138">
        <v>8831</v>
      </c>
      <c r="H441" s="136">
        <v>0.8</v>
      </c>
      <c r="I441" s="138">
        <v>8803</v>
      </c>
      <c r="J441" s="136">
        <v>0.03</v>
      </c>
      <c r="K441" s="120">
        <v>8755</v>
      </c>
      <c r="L441" s="118">
        <v>0.23</v>
      </c>
      <c r="M441" s="120">
        <v>8606</v>
      </c>
      <c r="N441" s="118">
        <v>1.83</v>
      </c>
      <c r="AG441" s="55"/>
    </row>
    <row r="442" spans="1:33">
      <c r="A442" s="138">
        <v>8869</v>
      </c>
      <c r="B442" s="140">
        <v>0.77</v>
      </c>
      <c r="C442" s="138">
        <v>8869</v>
      </c>
      <c r="D442" s="140">
        <v>0.75</v>
      </c>
      <c r="E442" s="138">
        <v>8856</v>
      </c>
      <c r="F442" s="140">
        <v>0.34</v>
      </c>
      <c r="G442" s="138">
        <v>8832</v>
      </c>
      <c r="H442" s="136">
        <v>0.18</v>
      </c>
      <c r="I442" s="138">
        <v>8810</v>
      </c>
      <c r="J442" s="136">
        <v>0.08</v>
      </c>
      <c r="K442" s="120">
        <v>8800</v>
      </c>
      <c r="L442" s="118">
        <v>1.19</v>
      </c>
      <c r="M442" s="120">
        <v>8719</v>
      </c>
      <c r="N442" s="118">
        <v>4.2799999999999994</v>
      </c>
      <c r="AG442" s="55"/>
    </row>
    <row r="443" spans="1:33">
      <c r="A443" s="138">
        <v>8877</v>
      </c>
      <c r="B443" s="140">
        <v>0.33</v>
      </c>
      <c r="C443" s="138">
        <v>8877</v>
      </c>
      <c r="D443" s="140">
        <v>0.34</v>
      </c>
      <c r="E443" s="138">
        <v>8864</v>
      </c>
      <c r="F443" s="140">
        <v>1.65</v>
      </c>
      <c r="G443" s="138">
        <v>8833</v>
      </c>
      <c r="H443" s="136">
        <v>0.57999999999999996</v>
      </c>
      <c r="I443" s="138">
        <v>8820</v>
      </c>
      <c r="J443" s="136">
        <v>0.09</v>
      </c>
      <c r="K443" s="120">
        <v>8803</v>
      </c>
      <c r="L443" s="118">
        <v>0.04</v>
      </c>
      <c r="M443" s="120">
        <v>8720</v>
      </c>
      <c r="N443" s="118">
        <v>0.86</v>
      </c>
      <c r="AG443" s="55"/>
    </row>
    <row r="444" spans="1:33">
      <c r="A444" s="138">
        <v>8901</v>
      </c>
      <c r="B444" s="140">
        <v>0.12</v>
      </c>
      <c r="C444" s="138">
        <v>8901</v>
      </c>
      <c r="D444" s="140">
        <v>0.11</v>
      </c>
      <c r="E444" s="138">
        <v>8868</v>
      </c>
      <c r="F444" s="140">
        <v>0.28999999999999998</v>
      </c>
      <c r="G444" s="138">
        <v>8835</v>
      </c>
      <c r="H444" s="136">
        <v>1.53</v>
      </c>
      <c r="I444" s="138">
        <v>8824</v>
      </c>
      <c r="J444" s="136">
        <v>1.7</v>
      </c>
      <c r="K444" s="120">
        <v>8810</v>
      </c>
      <c r="L444" s="118">
        <v>0.08</v>
      </c>
      <c r="M444" s="120">
        <v>8723</v>
      </c>
      <c r="N444" s="118">
        <v>0.13</v>
      </c>
      <c r="AG444" s="55"/>
    </row>
    <row r="445" spans="1:33">
      <c r="A445" s="138">
        <v>8989</v>
      </c>
      <c r="B445" s="140">
        <v>1.5</v>
      </c>
      <c r="C445" s="138">
        <v>8989</v>
      </c>
      <c r="D445" s="140">
        <v>1.51</v>
      </c>
      <c r="E445" s="138">
        <v>8869</v>
      </c>
      <c r="F445" s="140">
        <v>0.82</v>
      </c>
      <c r="G445" s="138">
        <v>8842</v>
      </c>
      <c r="H445" s="136">
        <v>1.46</v>
      </c>
      <c r="I445" s="138">
        <v>8825</v>
      </c>
      <c r="J445" s="136">
        <v>1.1100000000000001</v>
      </c>
      <c r="K445" s="120">
        <v>8820</v>
      </c>
      <c r="L445" s="118">
        <v>0.1</v>
      </c>
      <c r="M445" s="120">
        <v>8725</v>
      </c>
      <c r="N445" s="118">
        <v>1.62</v>
      </c>
      <c r="AG445" s="55"/>
    </row>
    <row r="446" spans="1:33">
      <c r="A446" s="135">
        <v>9012</v>
      </c>
      <c r="B446" s="140">
        <v>0.5</v>
      </c>
      <c r="C446" s="135">
        <v>9012</v>
      </c>
      <c r="D446" s="140">
        <v>0.5</v>
      </c>
      <c r="E446" s="138">
        <v>8877</v>
      </c>
      <c r="F446" s="140">
        <v>0.34</v>
      </c>
      <c r="G446" s="138">
        <v>8853</v>
      </c>
      <c r="H446" s="136">
        <v>0.22</v>
      </c>
      <c r="I446" s="138">
        <v>8826</v>
      </c>
      <c r="J446" s="136">
        <v>1.1100000000000001</v>
      </c>
      <c r="K446" s="120">
        <v>8824</v>
      </c>
      <c r="L446" s="118">
        <v>2.0499999999999998</v>
      </c>
      <c r="M446" s="120">
        <v>8742</v>
      </c>
      <c r="N446" s="118">
        <v>0.18000000000000002</v>
      </c>
      <c r="AG446" s="55"/>
    </row>
    <row r="447" spans="1:33">
      <c r="A447" s="138">
        <v>9014</v>
      </c>
      <c r="B447" s="140">
        <v>2.52</v>
      </c>
      <c r="C447" s="138">
        <v>9014</v>
      </c>
      <c r="D447" s="140">
        <v>2.48</v>
      </c>
      <c r="E447" s="138">
        <v>8901</v>
      </c>
      <c r="F447" s="140">
        <v>0.13</v>
      </c>
      <c r="G447" s="138">
        <v>8855</v>
      </c>
      <c r="H447" s="136">
        <v>0.1</v>
      </c>
      <c r="I447" s="138">
        <v>8831</v>
      </c>
      <c r="J447" s="136">
        <v>0.8</v>
      </c>
      <c r="K447" s="120">
        <v>8825</v>
      </c>
      <c r="L447" s="118">
        <v>1.28</v>
      </c>
      <c r="M447" s="120">
        <v>8745</v>
      </c>
      <c r="N447" s="118">
        <v>3.7199999999999998</v>
      </c>
      <c r="AG447" s="55"/>
    </row>
    <row r="448" spans="1:33">
      <c r="A448" s="138">
        <v>9015</v>
      </c>
      <c r="B448" s="140">
        <v>2.36</v>
      </c>
      <c r="C448" s="138">
        <v>9015</v>
      </c>
      <c r="D448" s="140">
        <v>2.39</v>
      </c>
      <c r="E448" s="138">
        <v>8989</v>
      </c>
      <c r="F448" s="140">
        <v>1.65</v>
      </c>
      <c r="G448" s="138">
        <v>8856</v>
      </c>
      <c r="H448" s="136">
        <v>0.19</v>
      </c>
      <c r="I448" s="138">
        <v>8832</v>
      </c>
      <c r="J448" s="136">
        <v>0.18</v>
      </c>
      <c r="K448" s="120">
        <v>8826</v>
      </c>
      <c r="L448" s="118">
        <v>1.27</v>
      </c>
      <c r="M448" s="120">
        <v>8748</v>
      </c>
      <c r="N448" s="118">
        <v>0.47000000000000003</v>
      </c>
      <c r="AG448" s="55"/>
    </row>
    <row r="449" spans="1:33">
      <c r="A449" s="138">
        <v>9016</v>
      </c>
      <c r="B449" s="140">
        <v>1.82</v>
      </c>
      <c r="C449" s="138">
        <v>9016</v>
      </c>
      <c r="D449" s="140">
        <v>1.73</v>
      </c>
      <c r="E449" s="135">
        <v>9012</v>
      </c>
      <c r="F449" s="140">
        <v>0.56999999999999995</v>
      </c>
      <c r="G449" s="138">
        <v>8864</v>
      </c>
      <c r="H449" s="136">
        <v>1.24</v>
      </c>
      <c r="I449" s="138">
        <v>8833</v>
      </c>
      <c r="J449" s="136">
        <v>0.57999999999999996</v>
      </c>
      <c r="K449" s="120">
        <v>8831</v>
      </c>
      <c r="L449" s="118">
        <v>0.85</v>
      </c>
      <c r="M449" s="120">
        <v>8755</v>
      </c>
      <c r="N449" s="118">
        <v>0.29000000000000004</v>
      </c>
      <c r="AG449" s="55"/>
    </row>
    <row r="450" spans="1:33">
      <c r="A450" s="138">
        <v>9019</v>
      </c>
      <c r="B450" s="140">
        <v>2.1800000000000002</v>
      </c>
      <c r="C450" s="138">
        <v>9019</v>
      </c>
      <c r="D450" s="140">
        <v>1.94</v>
      </c>
      <c r="E450" s="138">
        <v>9014</v>
      </c>
      <c r="F450" s="140">
        <v>2.59</v>
      </c>
      <c r="G450" s="138">
        <v>8868</v>
      </c>
      <c r="H450" s="136">
        <v>0.24</v>
      </c>
      <c r="I450" s="138">
        <v>8835</v>
      </c>
      <c r="J450" s="136">
        <v>1.53</v>
      </c>
      <c r="K450" s="120">
        <v>8832</v>
      </c>
      <c r="L450" s="118">
        <v>0.22</v>
      </c>
      <c r="M450" s="120">
        <v>8800</v>
      </c>
      <c r="N450" s="118">
        <v>1.08</v>
      </c>
      <c r="AG450" s="55"/>
    </row>
    <row r="451" spans="1:33">
      <c r="A451" s="138">
        <v>9040</v>
      </c>
      <c r="B451" s="140">
        <v>2.1800000000000002</v>
      </c>
      <c r="C451" s="138">
        <v>9040</v>
      </c>
      <c r="D451" s="140">
        <v>2.16</v>
      </c>
      <c r="E451" s="138">
        <v>9015</v>
      </c>
      <c r="F451" s="140">
        <v>2.35</v>
      </c>
      <c r="G451" s="138">
        <v>8869</v>
      </c>
      <c r="H451" s="136">
        <v>0.62</v>
      </c>
      <c r="I451" s="138">
        <v>8842</v>
      </c>
      <c r="J451" s="136">
        <v>1.46</v>
      </c>
      <c r="K451" s="120">
        <v>8833</v>
      </c>
      <c r="L451" s="118">
        <v>0.67</v>
      </c>
      <c r="M451" s="120">
        <v>8803</v>
      </c>
      <c r="N451" s="118">
        <v>0.05</v>
      </c>
      <c r="AG451" s="55"/>
    </row>
    <row r="452" spans="1:33">
      <c r="A452" s="135">
        <v>9052</v>
      </c>
      <c r="B452" s="140">
        <v>1.83</v>
      </c>
      <c r="C452" s="135">
        <v>9052</v>
      </c>
      <c r="D452" s="140">
        <v>1.83</v>
      </c>
      <c r="E452" s="138">
        <v>9016</v>
      </c>
      <c r="F452" s="140">
        <v>1.82</v>
      </c>
      <c r="G452" s="138">
        <v>8877</v>
      </c>
      <c r="H452" s="136">
        <v>0.2</v>
      </c>
      <c r="I452" s="138">
        <v>8853</v>
      </c>
      <c r="J452" s="136">
        <v>0.22</v>
      </c>
      <c r="K452" s="120">
        <v>8835</v>
      </c>
      <c r="L452" s="118">
        <v>1.79</v>
      </c>
      <c r="M452" s="120">
        <v>8810</v>
      </c>
      <c r="N452" s="118">
        <v>9.9999999999999992E-2</v>
      </c>
      <c r="AG452" s="55"/>
    </row>
    <row r="453" spans="1:33">
      <c r="A453" s="135">
        <v>9060</v>
      </c>
      <c r="B453" s="140">
        <v>1.06</v>
      </c>
      <c r="C453" s="135">
        <v>9060</v>
      </c>
      <c r="D453" s="140">
        <v>1</v>
      </c>
      <c r="E453" s="138">
        <v>9019</v>
      </c>
      <c r="F453" s="140">
        <v>2.09</v>
      </c>
      <c r="G453" s="138">
        <v>8901</v>
      </c>
      <c r="H453" s="136">
        <v>0.12</v>
      </c>
      <c r="I453" s="138">
        <v>8855</v>
      </c>
      <c r="J453" s="136">
        <v>0.1</v>
      </c>
      <c r="K453" s="120">
        <v>8842</v>
      </c>
      <c r="L453" s="118">
        <v>1.62</v>
      </c>
      <c r="M453" s="120">
        <v>8820</v>
      </c>
      <c r="N453" s="118">
        <v>9.9999999999999992E-2</v>
      </c>
      <c r="AG453" s="55"/>
    </row>
    <row r="454" spans="1:33">
      <c r="A454" s="135">
        <v>9061</v>
      </c>
      <c r="B454" s="140">
        <v>0.86</v>
      </c>
      <c r="C454" s="135">
        <v>9061</v>
      </c>
      <c r="D454" s="140">
        <v>0.85</v>
      </c>
      <c r="E454" s="138">
        <v>9040</v>
      </c>
      <c r="F454" s="140">
        <v>2.42</v>
      </c>
      <c r="G454" s="138">
        <v>8989</v>
      </c>
      <c r="H454" s="136">
        <v>1.33</v>
      </c>
      <c r="I454" s="138">
        <v>8856</v>
      </c>
      <c r="J454" s="136">
        <v>0.19</v>
      </c>
      <c r="K454" s="120">
        <v>8853</v>
      </c>
      <c r="L454" s="118">
        <v>0.23</v>
      </c>
      <c r="M454" s="120">
        <v>8824</v>
      </c>
      <c r="N454" s="118">
        <v>2.5399999999999996</v>
      </c>
      <c r="AG454" s="55"/>
    </row>
    <row r="455" spans="1:33">
      <c r="A455" s="135">
        <v>9062</v>
      </c>
      <c r="B455" s="140">
        <v>1.1499999999999999</v>
      </c>
      <c r="C455" s="135">
        <v>9062</v>
      </c>
      <c r="D455" s="140">
        <v>1.27</v>
      </c>
      <c r="E455" s="135">
        <v>9052</v>
      </c>
      <c r="F455" s="140">
        <v>2</v>
      </c>
      <c r="G455" s="135">
        <v>9012</v>
      </c>
      <c r="H455" s="136">
        <v>0.34</v>
      </c>
      <c r="I455" s="138">
        <v>8864</v>
      </c>
      <c r="J455" s="136">
        <v>1.24</v>
      </c>
      <c r="K455" s="120">
        <v>8855</v>
      </c>
      <c r="L455" s="118">
        <v>0.11</v>
      </c>
      <c r="M455" s="120">
        <v>8825</v>
      </c>
      <c r="N455" s="118">
        <v>1.6</v>
      </c>
      <c r="AG455" s="55"/>
    </row>
    <row r="456" spans="1:33">
      <c r="A456" s="135">
        <v>9063</v>
      </c>
      <c r="B456" s="140">
        <v>0.59</v>
      </c>
      <c r="C456" s="135">
        <v>9063</v>
      </c>
      <c r="D456" s="140">
        <v>0.56999999999999995</v>
      </c>
      <c r="E456" s="135">
        <v>9060</v>
      </c>
      <c r="F456" s="140">
        <v>1.04</v>
      </c>
      <c r="G456" s="138">
        <v>9014</v>
      </c>
      <c r="H456" s="136">
        <v>2.14</v>
      </c>
      <c r="I456" s="138">
        <v>8868</v>
      </c>
      <c r="J456" s="136">
        <v>0.24</v>
      </c>
      <c r="K456" s="120">
        <v>8856</v>
      </c>
      <c r="L456" s="118">
        <v>0.17</v>
      </c>
      <c r="M456" s="120">
        <v>8826</v>
      </c>
      <c r="N456" s="118">
        <v>1.47</v>
      </c>
      <c r="AG456" s="55"/>
    </row>
    <row r="457" spans="1:33">
      <c r="A457" s="135">
        <v>9079</v>
      </c>
      <c r="B457" s="140">
        <v>0.96</v>
      </c>
      <c r="C457" s="135">
        <v>9079</v>
      </c>
      <c r="D457" s="140">
        <v>0.92</v>
      </c>
      <c r="E457" s="135">
        <v>9061</v>
      </c>
      <c r="F457" s="140">
        <v>0.99</v>
      </c>
      <c r="G457" s="138">
        <v>9015</v>
      </c>
      <c r="H457" s="136">
        <v>1.87</v>
      </c>
      <c r="I457" s="138">
        <v>8869</v>
      </c>
      <c r="J457" s="136">
        <v>0.62</v>
      </c>
      <c r="K457" s="120">
        <v>8864</v>
      </c>
      <c r="L457" s="118">
        <v>1.28</v>
      </c>
      <c r="M457" s="120">
        <v>8831</v>
      </c>
      <c r="N457" s="118">
        <v>0.96</v>
      </c>
      <c r="AG457" s="55"/>
    </row>
    <row r="458" spans="1:33">
      <c r="A458" s="135">
        <v>9089</v>
      </c>
      <c r="B458" s="140">
        <v>0.89</v>
      </c>
      <c r="C458" s="135">
        <v>9089</v>
      </c>
      <c r="D458" s="140">
        <v>0.82</v>
      </c>
      <c r="E458" s="135">
        <v>9062</v>
      </c>
      <c r="F458" s="140">
        <v>1.35</v>
      </c>
      <c r="G458" s="138">
        <v>9016</v>
      </c>
      <c r="H458" s="136">
        <v>1.35</v>
      </c>
      <c r="I458" s="138">
        <v>8877</v>
      </c>
      <c r="J458" s="136">
        <v>0.2</v>
      </c>
      <c r="K458" s="120">
        <v>8868</v>
      </c>
      <c r="L458" s="118">
        <v>0.28000000000000003</v>
      </c>
      <c r="M458" s="120">
        <v>8832</v>
      </c>
      <c r="N458" s="118">
        <v>0.28000000000000003</v>
      </c>
      <c r="AG458" s="55"/>
    </row>
    <row r="459" spans="1:33">
      <c r="A459" s="135">
        <v>9093</v>
      </c>
      <c r="B459" s="140">
        <v>0.92</v>
      </c>
      <c r="C459" s="135">
        <v>9093</v>
      </c>
      <c r="D459" s="140">
        <v>0.93</v>
      </c>
      <c r="E459" s="135">
        <v>9063</v>
      </c>
      <c r="F459" s="140">
        <v>0.59</v>
      </c>
      <c r="G459" s="138">
        <v>9019</v>
      </c>
      <c r="H459" s="136">
        <v>1.38</v>
      </c>
      <c r="I459" s="138">
        <v>8901</v>
      </c>
      <c r="J459" s="136">
        <v>0.12</v>
      </c>
      <c r="K459" s="120">
        <v>8869</v>
      </c>
      <c r="L459" s="118">
        <v>0.67</v>
      </c>
      <c r="M459" s="120">
        <v>8833</v>
      </c>
      <c r="N459" s="118">
        <v>0.77</v>
      </c>
      <c r="AG459" s="55"/>
    </row>
    <row r="460" spans="1:33">
      <c r="A460" s="135">
        <v>9101</v>
      </c>
      <c r="B460" s="140">
        <v>2.2599999999999998</v>
      </c>
      <c r="C460" s="135">
        <v>9101</v>
      </c>
      <c r="D460" s="140">
        <v>2.15</v>
      </c>
      <c r="E460" s="135">
        <v>9079</v>
      </c>
      <c r="F460" s="140">
        <v>0.99</v>
      </c>
      <c r="G460" s="138">
        <v>9040</v>
      </c>
      <c r="H460" s="136">
        <v>1.72</v>
      </c>
      <c r="I460" s="138">
        <v>8989</v>
      </c>
      <c r="J460" s="136">
        <v>1.33</v>
      </c>
      <c r="K460" s="120">
        <v>8877</v>
      </c>
      <c r="L460" s="118">
        <v>0.18</v>
      </c>
      <c r="M460" s="120">
        <v>8835</v>
      </c>
      <c r="N460" s="118">
        <v>2.2699999999999996</v>
      </c>
      <c r="AG460" s="55"/>
    </row>
    <row r="461" spans="1:33">
      <c r="A461" s="135">
        <v>9102</v>
      </c>
      <c r="B461" s="140">
        <v>2.5499999999999998</v>
      </c>
      <c r="C461" s="135">
        <v>9102</v>
      </c>
      <c r="D461" s="140">
        <v>2.39</v>
      </c>
      <c r="E461" s="135">
        <v>9089</v>
      </c>
      <c r="F461" s="140">
        <v>0.83</v>
      </c>
      <c r="G461" s="135">
        <v>9052</v>
      </c>
      <c r="H461" s="136">
        <v>1.49</v>
      </c>
      <c r="I461" s="135">
        <v>9012</v>
      </c>
      <c r="J461" s="136">
        <v>0.34</v>
      </c>
      <c r="K461" s="120">
        <v>8901</v>
      </c>
      <c r="L461" s="118">
        <v>0.14000000000000001</v>
      </c>
      <c r="M461" s="120">
        <v>8842</v>
      </c>
      <c r="N461" s="118">
        <v>1.91</v>
      </c>
      <c r="AG461" s="55"/>
    </row>
    <row r="462" spans="1:33">
      <c r="A462" s="135">
        <v>9154</v>
      </c>
      <c r="B462" s="140">
        <v>1.32</v>
      </c>
      <c r="C462" s="135">
        <v>9154</v>
      </c>
      <c r="D462" s="140">
        <v>1.26</v>
      </c>
      <c r="E462" s="135">
        <v>9093</v>
      </c>
      <c r="F462" s="140">
        <v>1.04</v>
      </c>
      <c r="G462" s="135">
        <v>9060</v>
      </c>
      <c r="H462" s="136">
        <v>0.82</v>
      </c>
      <c r="I462" s="138">
        <v>9014</v>
      </c>
      <c r="J462" s="136">
        <v>2.14</v>
      </c>
      <c r="K462" s="120">
        <v>8989</v>
      </c>
      <c r="L462" s="118">
        <v>1.43</v>
      </c>
      <c r="M462" s="120">
        <v>8853</v>
      </c>
      <c r="N462" s="118">
        <v>0.26</v>
      </c>
      <c r="AG462" s="55"/>
    </row>
    <row r="463" spans="1:33">
      <c r="A463" s="135">
        <v>9156</v>
      </c>
      <c r="B463" s="140">
        <v>1.43</v>
      </c>
      <c r="C463" s="135">
        <v>9156</v>
      </c>
      <c r="D463" s="140">
        <v>1.5</v>
      </c>
      <c r="E463" s="135">
        <v>9101</v>
      </c>
      <c r="F463" s="140">
        <v>2.2999999999999998</v>
      </c>
      <c r="G463" s="135">
        <v>9061</v>
      </c>
      <c r="H463" s="136">
        <v>0.87</v>
      </c>
      <c r="I463" s="138">
        <v>9015</v>
      </c>
      <c r="J463" s="136">
        <v>1.87</v>
      </c>
      <c r="K463" s="121">
        <v>9012</v>
      </c>
      <c r="L463" s="118">
        <v>0.3</v>
      </c>
      <c r="M463" s="120">
        <v>8855</v>
      </c>
      <c r="N463" s="118">
        <v>0.14000000000000001</v>
      </c>
      <c r="AG463" s="55"/>
    </row>
    <row r="464" spans="1:33">
      <c r="A464" s="135">
        <v>9178</v>
      </c>
      <c r="B464" s="140">
        <v>4.37</v>
      </c>
      <c r="C464" s="135">
        <v>9178</v>
      </c>
      <c r="D464" s="140">
        <v>4.0999999999999996</v>
      </c>
      <c r="E464" s="135">
        <v>9102</v>
      </c>
      <c r="F464" s="140">
        <v>2.5299999999999998</v>
      </c>
      <c r="G464" s="135">
        <v>9062</v>
      </c>
      <c r="H464" s="136">
        <v>1.03</v>
      </c>
      <c r="I464" s="138">
        <v>9016</v>
      </c>
      <c r="J464" s="136">
        <v>1.35</v>
      </c>
      <c r="K464" s="120">
        <v>9014</v>
      </c>
      <c r="L464" s="118">
        <v>2.39</v>
      </c>
      <c r="M464" s="120">
        <v>8856</v>
      </c>
      <c r="N464" s="118">
        <v>0.16</v>
      </c>
      <c r="AG464" s="55"/>
    </row>
    <row r="465" spans="1:33">
      <c r="A465" s="135">
        <v>9179</v>
      </c>
      <c r="B465" s="140">
        <v>20.48</v>
      </c>
      <c r="C465" s="135">
        <v>9179</v>
      </c>
      <c r="D465" s="140">
        <v>16.100000000000001</v>
      </c>
      <c r="E465" s="135">
        <v>9154</v>
      </c>
      <c r="F465" s="140">
        <v>1.36</v>
      </c>
      <c r="G465" s="135">
        <v>9063</v>
      </c>
      <c r="H465" s="136">
        <v>0.48</v>
      </c>
      <c r="I465" s="138">
        <v>9019</v>
      </c>
      <c r="J465" s="136">
        <v>1.38</v>
      </c>
      <c r="K465" s="120">
        <v>9015</v>
      </c>
      <c r="L465" s="118">
        <v>1.93</v>
      </c>
      <c r="M465" s="120">
        <v>8864</v>
      </c>
      <c r="N465" s="118">
        <v>1.53</v>
      </c>
      <c r="AG465" s="55"/>
    </row>
    <row r="466" spans="1:33">
      <c r="A466" s="135">
        <v>9180</v>
      </c>
      <c r="B466" s="140">
        <v>5.67</v>
      </c>
      <c r="C466" s="135">
        <v>9180</v>
      </c>
      <c r="D466" s="140">
        <v>5.16</v>
      </c>
      <c r="E466" s="135">
        <v>9156</v>
      </c>
      <c r="F466" s="140">
        <v>1.7</v>
      </c>
      <c r="G466" s="135">
        <v>9079</v>
      </c>
      <c r="H466" s="136">
        <v>0.75</v>
      </c>
      <c r="I466" s="138">
        <v>9040</v>
      </c>
      <c r="J466" s="136">
        <v>1.72</v>
      </c>
      <c r="K466" s="120">
        <v>9016</v>
      </c>
      <c r="L466" s="118">
        <v>1.48</v>
      </c>
      <c r="M466" s="120">
        <v>8868</v>
      </c>
      <c r="N466" s="118">
        <v>0.32</v>
      </c>
      <c r="AG466" s="55"/>
    </row>
    <row r="467" spans="1:33">
      <c r="A467" s="135">
        <v>9182</v>
      </c>
      <c r="B467" s="140">
        <v>1.33</v>
      </c>
      <c r="C467" s="135">
        <v>9182</v>
      </c>
      <c r="D467" s="140">
        <v>1.2</v>
      </c>
      <c r="E467" s="135">
        <v>9178</v>
      </c>
      <c r="F467" s="140">
        <v>4.3099999999999996</v>
      </c>
      <c r="G467" s="135">
        <v>9089</v>
      </c>
      <c r="H467" s="136">
        <v>0.62</v>
      </c>
      <c r="I467" s="135">
        <v>9052</v>
      </c>
      <c r="J467" s="136">
        <v>1.49</v>
      </c>
      <c r="K467" s="120">
        <v>9019</v>
      </c>
      <c r="L467" s="118">
        <v>1.23</v>
      </c>
      <c r="M467" s="120">
        <v>8869</v>
      </c>
      <c r="N467" s="118">
        <v>0.78</v>
      </c>
      <c r="AG467" s="55"/>
    </row>
    <row r="468" spans="1:33">
      <c r="A468" s="135">
        <v>9186</v>
      </c>
      <c r="B468" s="140">
        <v>7.94</v>
      </c>
      <c r="C468" s="135">
        <v>9186</v>
      </c>
      <c r="D468" s="140">
        <v>8.5</v>
      </c>
      <c r="E468" s="135">
        <v>9179</v>
      </c>
      <c r="F468" s="140">
        <v>13.58</v>
      </c>
      <c r="G468" s="135">
        <v>9093</v>
      </c>
      <c r="H468" s="136">
        <v>0.86</v>
      </c>
      <c r="I468" s="135">
        <v>9060</v>
      </c>
      <c r="J468" s="136">
        <v>0.82</v>
      </c>
      <c r="K468" s="120">
        <v>9040</v>
      </c>
      <c r="L468" s="118">
        <v>1.84</v>
      </c>
      <c r="M468" s="120">
        <v>8877</v>
      </c>
      <c r="N468" s="118">
        <v>0.17</v>
      </c>
      <c r="AG468" s="55"/>
    </row>
    <row r="469" spans="1:33">
      <c r="A469" s="135">
        <v>9220</v>
      </c>
      <c r="B469" s="140">
        <v>3.53</v>
      </c>
      <c r="C469" s="135">
        <v>9220</v>
      </c>
      <c r="D469" s="140">
        <v>3.45</v>
      </c>
      <c r="E469" s="135">
        <v>9180</v>
      </c>
      <c r="F469" s="140">
        <v>5.48</v>
      </c>
      <c r="G469" s="135">
        <v>9101</v>
      </c>
      <c r="H469" s="136">
        <v>1.85</v>
      </c>
      <c r="I469" s="135">
        <v>9061</v>
      </c>
      <c r="J469" s="136">
        <v>0.87</v>
      </c>
      <c r="K469" s="121">
        <v>9052</v>
      </c>
      <c r="L469" s="118">
        <v>1.68</v>
      </c>
      <c r="M469" s="120">
        <v>8901</v>
      </c>
      <c r="N469" s="118">
        <v>0.18000000000000002</v>
      </c>
      <c r="AG469" s="55"/>
    </row>
    <row r="470" spans="1:33">
      <c r="A470" s="135">
        <v>9310</v>
      </c>
      <c r="B470" s="140">
        <v>8.75</v>
      </c>
      <c r="C470" s="135">
        <v>9310</v>
      </c>
      <c r="D470" s="140">
        <v>7.39</v>
      </c>
      <c r="E470" s="135">
        <v>9182</v>
      </c>
      <c r="F470" s="140">
        <v>1.27</v>
      </c>
      <c r="G470" s="135">
        <v>9102</v>
      </c>
      <c r="H470" s="136">
        <v>1.95</v>
      </c>
      <c r="I470" s="135">
        <v>9062</v>
      </c>
      <c r="J470" s="136">
        <v>1.03</v>
      </c>
      <c r="K470" s="121">
        <v>9060</v>
      </c>
      <c r="L470" s="118">
        <v>0.84</v>
      </c>
      <c r="M470" s="120">
        <v>8989</v>
      </c>
      <c r="N470" s="118">
        <v>1.51</v>
      </c>
      <c r="AG470" s="55"/>
    </row>
    <row r="471" spans="1:33">
      <c r="A471" s="135">
        <v>9315</v>
      </c>
      <c r="B471" s="140">
        <v>1.61</v>
      </c>
      <c r="C471" s="135">
        <v>9315</v>
      </c>
      <c r="D471" s="140">
        <v>1.57</v>
      </c>
      <c r="E471" s="135">
        <v>9186</v>
      </c>
      <c r="F471" s="140">
        <v>9.5299999999999994</v>
      </c>
      <c r="G471" s="135">
        <v>9154</v>
      </c>
      <c r="H471" s="136">
        <v>0.95</v>
      </c>
      <c r="I471" s="135">
        <v>9063</v>
      </c>
      <c r="J471" s="136">
        <v>0.48</v>
      </c>
      <c r="K471" s="121">
        <v>9061</v>
      </c>
      <c r="L471" s="118">
        <v>1.1000000000000001</v>
      </c>
      <c r="M471" s="121">
        <v>9012</v>
      </c>
      <c r="N471" s="118">
        <v>0.28000000000000003</v>
      </c>
      <c r="AG471" s="55"/>
    </row>
    <row r="472" spans="1:33">
      <c r="A472" s="135">
        <v>9328</v>
      </c>
      <c r="B472" s="140">
        <v>2.1800000000000002</v>
      </c>
      <c r="C472" s="135">
        <v>9328</v>
      </c>
      <c r="D472" s="140">
        <v>2.0499999999999998</v>
      </c>
      <c r="E472" s="135">
        <v>9220</v>
      </c>
      <c r="F472" s="140">
        <v>3.81</v>
      </c>
      <c r="G472" s="135">
        <v>9156</v>
      </c>
      <c r="H472" s="136">
        <v>1.3</v>
      </c>
      <c r="I472" s="135">
        <v>9079</v>
      </c>
      <c r="J472" s="136">
        <v>0.75</v>
      </c>
      <c r="K472" s="121">
        <v>9062</v>
      </c>
      <c r="L472" s="118">
        <v>1.21</v>
      </c>
      <c r="M472" s="120">
        <v>9014</v>
      </c>
      <c r="N472" s="118">
        <v>2.88</v>
      </c>
      <c r="AG472" s="55"/>
    </row>
    <row r="473" spans="1:33">
      <c r="A473" s="135">
        <v>9349</v>
      </c>
      <c r="B473" s="140">
        <v>1.99</v>
      </c>
      <c r="C473" s="135">
        <v>9349</v>
      </c>
      <c r="D473" s="140">
        <v>1.92</v>
      </c>
      <c r="E473" s="135">
        <v>9310</v>
      </c>
      <c r="F473" s="140">
        <v>7.53</v>
      </c>
      <c r="G473" s="135">
        <v>9178</v>
      </c>
      <c r="H473" s="136">
        <v>3.45</v>
      </c>
      <c r="I473" s="135">
        <v>9089</v>
      </c>
      <c r="J473" s="136">
        <v>0.62</v>
      </c>
      <c r="K473" s="121">
        <v>9063</v>
      </c>
      <c r="L473" s="118">
        <v>0.54</v>
      </c>
      <c r="M473" s="120">
        <v>9015</v>
      </c>
      <c r="N473" s="118">
        <v>2.1399999999999997</v>
      </c>
      <c r="AG473" s="55"/>
    </row>
    <row r="474" spans="1:33">
      <c r="A474" s="135">
        <v>9351</v>
      </c>
      <c r="B474" s="140">
        <v>2.7</v>
      </c>
      <c r="C474" s="135">
        <v>9351</v>
      </c>
      <c r="D474" s="140">
        <v>2.48</v>
      </c>
      <c r="E474" s="135">
        <v>9315</v>
      </c>
      <c r="F474" s="140">
        <v>1.79</v>
      </c>
      <c r="G474" s="135">
        <v>9179</v>
      </c>
      <c r="H474" s="136">
        <v>6.56</v>
      </c>
      <c r="I474" s="135">
        <v>9093</v>
      </c>
      <c r="J474" s="136">
        <v>0.86</v>
      </c>
      <c r="K474" s="121">
        <v>9079</v>
      </c>
      <c r="L474" s="118">
        <v>0.86</v>
      </c>
      <c r="M474" s="120">
        <v>9016</v>
      </c>
      <c r="N474" s="118">
        <v>1.76</v>
      </c>
      <c r="AG474" s="55"/>
    </row>
    <row r="475" spans="1:33">
      <c r="A475" s="135">
        <v>9366</v>
      </c>
      <c r="B475" s="140">
        <v>1.38</v>
      </c>
      <c r="C475" s="135">
        <v>9366</v>
      </c>
      <c r="D475" s="140">
        <v>1.37</v>
      </c>
      <c r="E475" s="135">
        <v>9328</v>
      </c>
      <c r="F475" s="140">
        <v>2.25</v>
      </c>
      <c r="G475" s="135">
        <v>9180</v>
      </c>
      <c r="H475" s="136">
        <v>4.74</v>
      </c>
      <c r="I475" s="135">
        <v>9101</v>
      </c>
      <c r="J475" s="136">
        <v>1.85</v>
      </c>
      <c r="K475" s="121">
        <v>9089</v>
      </c>
      <c r="L475" s="118">
        <v>0.67</v>
      </c>
      <c r="M475" s="120">
        <v>9019</v>
      </c>
      <c r="N475" s="118">
        <v>1.52</v>
      </c>
      <c r="AG475" s="55"/>
    </row>
    <row r="476" spans="1:33">
      <c r="A476" s="135">
        <v>9402</v>
      </c>
      <c r="B476" s="140">
        <v>3.74</v>
      </c>
      <c r="C476" s="135">
        <v>9402</v>
      </c>
      <c r="D476" s="140">
        <v>3.4</v>
      </c>
      <c r="E476" s="135">
        <v>9349</v>
      </c>
      <c r="F476" s="140">
        <v>2.1800000000000002</v>
      </c>
      <c r="G476" s="135">
        <v>9182</v>
      </c>
      <c r="H476" s="136">
        <v>0.95</v>
      </c>
      <c r="I476" s="135">
        <v>9102</v>
      </c>
      <c r="J476" s="136">
        <v>1.95</v>
      </c>
      <c r="K476" s="121">
        <v>9093</v>
      </c>
      <c r="L476" s="118">
        <v>0.95</v>
      </c>
      <c r="M476" s="120">
        <v>9040</v>
      </c>
      <c r="N476" s="118">
        <v>2.3099999999999996</v>
      </c>
      <c r="AG476" s="55"/>
    </row>
    <row r="477" spans="1:33">
      <c r="A477" s="135">
        <v>9403</v>
      </c>
      <c r="B477" s="140">
        <v>4.1399999999999997</v>
      </c>
      <c r="C477" s="135">
        <v>9403</v>
      </c>
      <c r="D477" s="140">
        <v>3.91</v>
      </c>
      <c r="E477" s="135">
        <v>9351</v>
      </c>
      <c r="F477" s="140">
        <v>2.62</v>
      </c>
      <c r="G477" s="135">
        <v>9186</v>
      </c>
      <c r="H477" s="136">
        <v>8.69</v>
      </c>
      <c r="I477" s="135">
        <v>9154</v>
      </c>
      <c r="J477" s="136">
        <v>0.95</v>
      </c>
      <c r="K477" s="121">
        <v>9101</v>
      </c>
      <c r="L477" s="118">
        <v>2.14</v>
      </c>
      <c r="M477" s="121">
        <v>9052</v>
      </c>
      <c r="N477" s="118">
        <v>1.84</v>
      </c>
      <c r="AG477" s="55"/>
    </row>
    <row r="478" spans="1:33">
      <c r="A478" s="135">
        <v>9410</v>
      </c>
      <c r="B478" s="140">
        <v>1.1200000000000001</v>
      </c>
      <c r="C478" s="135">
        <v>9410</v>
      </c>
      <c r="D478" s="140">
        <v>1.02</v>
      </c>
      <c r="E478" s="135">
        <v>9366</v>
      </c>
      <c r="F478" s="140">
        <v>1.5</v>
      </c>
      <c r="G478" s="135">
        <v>9220</v>
      </c>
      <c r="H478" s="136">
        <v>3.2</v>
      </c>
      <c r="I478" s="135">
        <v>9156</v>
      </c>
      <c r="J478" s="136">
        <v>1.3</v>
      </c>
      <c r="K478" s="121">
        <v>9102</v>
      </c>
      <c r="L478" s="118">
        <v>2.16</v>
      </c>
      <c r="M478" s="121">
        <v>9060</v>
      </c>
      <c r="N478" s="118">
        <v>1.01</v>
      </c>
      <c r="AG478" s="55"/>
    </row>
    <row r="479" spans="1:33">
      <c r="A479" s="135">
        <v>9501</v>
      </c>
      <c r="B479" s="140">
        <v>2.11</v>
      </c>
      <c r="C479" s="135">
        <v>9501</v>
      </c>
      <c r="D479" s="140">
        <v>2.12</v>
      </c>
      <c r="E479" s="135">
        <v>9402</v>
      </c>
      <c r="F479" s="140">
        <v>3.65</v>
      </c>
      <c r="G479" s="135">
        <v>9310</v>
      </c>
      <c r="H479" s="136">
        <v>5.6</v>
      </c>
      <c r="I479" s="135">
        <v>9178</v>
      </c>
      <c r="J479" s="136">
        <v>3.45</v>
      </c>
      <c r="K479" s="121">
        <v>9154</v>
      </c>
      <c r="L479" s="118">
        <v>1.04</v>
      </c>
      <c r="M479" s="121">
        <v>9061</v>
      </c>
      <c r="N479" s="118">
        <v>1.34</v>
      </c>
      <c r="AG479" s="55"/>
    </row>
    <row r="480" spans="1:33">
      <c r="A480" s="135">
        <v>9505</v>
      </c>
      <c r="B480" s="140">
        <v>2.85</v>
      </c>
      <c r="C480" s="135">
        <v>9505</v>
      </c>
      <c r="D480" s="140">
        <v>2.94</v>
      </c>
      <c r="E480" s="135">
        <v>9403</v>
      </c>
      <c r="F480" s="140">
        <v>4.1100000000000003</v>
      </c>
      <c r="G480" s="135">
        <v>9315</v>
      </c>
      <c r="H480" s="136">
        <v>1.55</v>
      </c>
      <c r="I480" s="135">
        <v>9179</v>
      </c>
      <c r="J480" s="136">
        <v>6.56</v>
      </c>
      <c r="K480" s="121">
        <v>9156</v>
      </c>
      <c r="L480" s="118">
        <v>1.46</v>
      </c>
      <c r="M480" s="121">
        <v>9062</v>
      </c>
      <c r="N480" s="118">
        <v>1.3</v>
      </c>
      <c r="AG480" s="55"/>
    </row>
    <row r="481" spans="1:33">
      <c r="A481" s="135">
        <v>9516</v>
      </c>
      <c r="B481" s="140">
        <v>1.71</v>
      </c>
      <c r="C481" s="135">
        <v>9516</v>
      </c>
      <c r="D481" s="140">
        <v>1.71</v>
      </c>
      <c r="E481" s="135">
        <v>9410</v>
      </c>
      <c r="F481" s="140">
        <v>1.1000000000000001</v>
      </c>
      <c r="G481" s="135">
        <v>9328</v>
      </c>
      <c r="H481" s="136">
        <v>2.0299999999999998</v>
      </c>
      <c r="I481" s="135">
        <v>9180</v>
      </c>
      <c r="J481" s="136">
        <v>4.74</v>
      </c>
      <c r="K481" s="121">
        <v>9178</v>
      </c>
      <c r="L481" s="118">
        <v>3.9</v>
      </c>
      <c r="M481" s="121">
        <v>9063</v>
      </c>
      <c r="N481" s="118">
        <v>0.73</v>
      </c>
      <c r="AG481" s="55"/>
    </row>
    <row r="482" spans="1:33">
      <c r="A482" s="135">
        <v>9519</v>
      </c>
      <c r="B482" s="140">
        <v>2.61</v>
      </c>
      <c r="C482" s="135">
        <v>9519</v>
      </c>
      <c r="D482" s="140">
        <v>2.69</v>
      </c>
      <c r="E482" s="135">
        <v>9501</v>
      </c>
      <c r="F482" s="140">
        <v>2.16</v>
      </c>
      <c r="G482" s="135">
        <v>9349</v>
      </c>
      <c r="H482" s="136">
        <v>1.85</v>
      </c>
      <c r="I482" s="135">
        <v>9182</v>
      </c>
      <c r="J482" s="136">
        <v>0.95</v>
      </c>
      <c r="K482" s="121">
        <v>9179</v>
      </c>
      <c r="L482" s="118">
        <v>6.62</v>
      </c>
      <c r="M482" s="121">
        <v>9079</v>
      </c>
      <c r="N482" s="118">
        <v>1.02</v>
      </c>
      <c r="AG482" s="55"/>
    </row>
    <row r="483" spans="1:33">
      <c r="A483" s="135">
        <v>9521</v>
      </c>
      <c r="B483" s="140">
        <v>2.4300000000000002</v>
      </c>
      <c r="C483" s="135">
        <v>9521</v>
      </c>
      <c r="D483" s="140">
        <v>2.16</v>
      </c>
      <c r="E483" s="135">
        <v>9505</v>
      </c>
      <c r="F483" s="140">
        <v>3.28</v>
      </c>
      <c r="G483" s="135">
        <v>9351</v>
      </c>
      <c r="H483" s="136">
        <v>2.3199999999999998</v>
      </c>
      <c r="I483" s="135">
        <v>9186</v>
      </c>
      <c r="J483" s="136">
        <v>8.69</v>
      </c>
      <c r="K483" s="121">
        <v>9180</v>
      </c>
      <c r="L483" s="118">
        <v>5.04</v>
      </c>
      <c r="M483" s="121">
        <v>9089</v>
      </c>
      <c r="N483" s="118">
        <v>0.84</v>
      </c>
      <c r="AG483" s="55"/>
    </row>
    <row r="484" spans="1:33">
      <c r="A484" s="135">
        <v>9522</v>
      </c>
      <c r="B484" s="140">
        <v>1.88</v>
      </c>
      <c r="C484" s="135">
        <v>9522</v>
      </c>
      <c r="D484" s="140">
        <v>1.78</v>
      </c>
      <c r="E484" s="135">
        <v>9516</v>
      </c>
      <c r="F484" s="140">
        <v>1.95</v>
      </c>
      <c r="G484" s="135">
        <v>9366</v>
      </c>
      <c r="H484" s="136">
        <v>1.29</v>
      </c>
      <c r="I484" s="135">
        <v>9220</v>
      </c>
      <c r="J484" s="136">
        <v>3.2</v>
      </c>
      <c r="K484" s="121">
        <v>9182</v>
      </c>
      <c r="L484" s="118">
        <v>1.0900000000000001</v>
      </c>
      <c r="M484" s="121">
        <v>9093</v>
      </c>
      <c r="N484" s="118">
        <v>1.1000000000000001</v>
      </c>
      <c r="AG484" s="55"/>
    </row>
    <row r="485" spans="1:33">
      <c r="A485" s="135">
        <v>9534</v>
      </c>
      <c r="B485" s="140">
        <v>2.62</v>
      </c>
      <c r="C485" s="135">
        <v>9534</v>
      </c>
      <c r="D485" s="140">
        <v>2.48</v>
      </c>
      <c r="E485" s="135">
        <v>9519</v>
      </c>
      <c r="F485" s="140">
        <v>3.08</v>
      </c>
      <c r="G485" s="135">
        <v>9402</v>
      </c>
      <c r="H485" s="136">
        <v>3.26</v>
      </c>
      <c r="I485" s="135">
        <v>9310</v>
      </c>
      <c r="J485" s="136">
        <v>5.6</v>
      </c>
      <c r="K485" s="121">
        <v>9186</v>
      </c>
      <c r="L485" s="118">
        <v>8.9</v>
      </c>
      <c r="M485" s="121">
        <v>9101</v>
      </c>
      <c r="N485" s="118">
        <v>2.5199999999999996</v>
      </c>
      <c r="AG485" s="55"/>
    </row>
    <row r="486" spans="1:33">
      <c r="A486" s="135">
        <v>9554</v>
      </c>
      <c r="B486" s="140">
        <v>5.25</v>
      </c>
      <c r="C486" s="135">
        <v>9554</v>
      </c>
      <c r="D486" s="140">
        <v>5.25</v>
      </c>
      <c r="E486" s="135">
        <v>9521</v>
      </c>
      <c r="F486" s="140">
        <v>2.46</v>
      </c>
      <c r="G486" s="135">
        <v>9403</v>
      </c>
      <c r="H486" s="136">
        <v>2.82</v>
      </c>
      <c r="I486" s="135">
        <v>9315</v>
      </c>
      <c r="J486" s="136">
        <v>1.55</v>
      </c>
      <c r="K486" s="121">
        <v>9220</v>
      </c>
      <c r="L486" s="118">
        <v>3.81</v>
      </c>
      <c r="M486" s="121">
        <v>9102</v>
      </c>
      <c r="N486" s="118">
        <v>2.4899999999999998</v>
      </c>
      <c r="AG486" s="55"/>
    </row>
    <row r="487" spans="1:33">
      <c r="A487" s="138">
        <v>9586</v>
      </c>
      <c r="B487" s="140">
        <v>0.42</v>
      </c>
      <c r="C487" s="138">
        <v>9586</v>
      </c>
      <c r="D487" s="140">
        <v>0.42</v>
      </c>
      <c r="E487" s="135">
        <v>9522</v>
      </c>
      <c r="F487" s="140">
        <v>1.9</v>
      </c>
      <c r="G487" s="135">
        <v>9410</v>
      </c>
      <c r="H487" s="136">
        <v>0.94</v>
      </c>
      <c r="I487" s="135">
        <v>9328</v>
      </c>
      <c r="J487" s="136">
        <v>2.0299999999999998</v>
      </c>
      <c r="K487" s="121">
        <v>9310</v>
      </c>
      <c r="L487" s="118">
        <v>5.53</v>
      </c>
      <c r="M487" s="121">
        <v>9154</v>
      </c>
      <c r="N487" s="118">
        <v>1.44</v>
      </c>
      <c r="AG487" s="55"/>
    </row>
    <row r="488" spans="1:33">
      <c r="A488" s="138">
        <v>9600</v>
      </c>
      <c r="B488" s="140">
        <v>1.55</v>
      </c>
      <c r="C488" s="138">
        <v>9600</v>
      </c>
      <c r="D488" s="140">
        <v>1.5</v>
      </c>
      <c r="E488" s="135">
        <v>9534</v>
      </c>
      <c r="F488" s="140">
        <v>3.08</v>
      </c>
      <c r="G488" s="135">
        <v>9501</v>
      </c>
      <c r="H488" s="136">
        <v>1.54</v>
      </c>
      <c r="I488" s="135">
        <v>9349</v>
      </c>
      <c r="J488" s="136">
        <v>1.85</v>
      </c>
      <c r="K488" s="121">
        <v>9315</v>
      </c>
      <c r="L488" s="118">
        <v>1.75</v>
      </c>
      <c r="M488" s="121">
        <v>9156</v>
      </c>
      <c r="N488" s="118">
        <v>1.77</v>
      </c>
      <c r="AG488" s="55"/>
    </row>
    <row r="489" spans="1:33">
      <c r="A489" s="138">
        <v>9620</v>
      </c>
      <c r="B489" s="140">
        <v>1.06</v>
      </c>
      <c r="C489" s="138">
        <v>9620</v>
      </c>
      <c r="D489" s="140">
        <v>1.2</v>
      </c>
      <c r="E489" s="135">
        <v>9554</v>
      </c>
      <c r="F489" s="140">
        <v>5.77</v>
      </c>
      <c r="G489" s="135">
        <v>9505</v>
      </c>
      <c r="H489" s="136">
        <v>2.6</v>
      </c>
      <c r="I489" s="135">
        <v>9351</v>
      </c>
      <c r="J489" s="136">
        <v>2.3199999999999998</v>
      </c>
      <c r="K489" s="121">
        <v>9328</v>
      </c>
      <c r="L489" s="118">
        <v>2.31</v>
      </c>
      <c r="M489" s="121">
        <v>9178</v>
      </c>
      <c r="N489" s="118">
        <v>4.5599999999999996</v>
      </c>
      <c r="AG489" s="55"/>
    </row>
    <row r="490" spans="1:33">
      <c r="E490" s="138">
        <v>9586</v>
      </c>
      <c r="F490" s="140">
        <v>0.47</v>
      </c>
      <c r="G490" s="135">
        <v>9516</v>
      </c>
      <c r="H490" s="136">
        <v>2.0299999999999998</v>
      </c>
      <c r="I490" s="135">
        <v>9366</v>
      </c>
      <c r="J490" s="136">
        <v>1.29</v>
      </c>
      <c r="K490" s="121">
        <v>9349</v>
      </c>
      <c r="L490" s="118">
        <v>2.02</v>
      </c>
      <c r="M490" s="121">
        <v>9179</v>
      </c>
      <c r="N490" s="118">
        <v>5.97</v>
      </c>
      <c r="AG490" s="55"/>
    </row>
    <row r="491" spans="1:33">
      <c r="E491" s="138">
        <v>9600</v>
      </c>
      <c r="F491" s="140">
        <v>1.62</v>
      </c>
      <c r="G491" s="135">
        <v>9519</v>
      </c>
      <c r="H491" s="136">
        <v>2.8</v>
      </c>
      <c r="I491" s="135">
        <v>9402</v>
      </c>
      <c r="J491" s="136">
        <v>3.26</v>
      </c>
      <c r="K491" s="121">
        <v>9351</v>
      </c>
      <c r="L491" s="118">
        <v>2.81</v>
      </c>
      <c r="M491" s="121">
        <v>9180</v>
      </c>
      <c r="N491" s="118">
        <v>6.22</v>
      </c>
      <c r="AG491" s="55"/>
    </row>
    <row r="492" spans="1:33">
      <c r="E492" s="138">
        <v>9620</v>
      </c>
      <c r="F492" s="140">
        <v>1.27</v>
      </c>
      <c r="G492" s="135">
        <v>9521</v>
      </c>
      <c r="H492" s="136">
        <v>2.17</v>
      </c>
      <c r="I492" s="135">
        <v>9403</v>
      </c>
      <c r="J492" s="136">
        <v>2.82</v>
      </c>
      <c r="K492" s="121">
        <v>9366</v>
      </c>
      <c r="L492" s="118">
        <v>1.49</v>
      </c>
      <c r="M492" s="121">
        <v>9182</v>
      </c>
      <c r="N492" s="118">
        <v>1.43</v>
      </c>
      <c r="AG492" s="55"/>
    </row>
    <row r="493" spans="1:33">
      <c r="G493" s="135">
        <v>9522</v>
      </c>
      <c r="H493" s="136">
        <v>1.72</v>
      </c>
      <c r="I493" s="135">
        <v>9410</v>
      </c>
      <c r="J493" s="136">
        <v>0.94</v>
      </c>
      <c r="K493" s="121">
        <v>9402</v>
      </c>
      <c r="L493" s="118">
        <v>3.37</v>
      </c>
      <c r="M493" s="121">
        <v>9186</v>
      </c>
      <c r="N493" s="118">
        <v>8.34</v>
      </c>
      <c r="AG493" s="55"/>
    </row>
    <row r="494" spans="1:33">
      <c r="G494" s="135">
        <v>9534</v>
      </c>
      <c r="H494" s="136">
        <v>2.75</v>
      </c>
      <c r="I494" s="135">
        <v>9501</v>
      </c>
      <c r="J494" s="136">
        <v>1.54</v>
      </c>
      <c r="K494" s="121">
        <v>9403</v>
      </c>
      <c r="L494" s="118">
        <v>2.86</v>
      </c>
      <c r="M494" s="121">
        <v>9220</v>
      </c>
      <c r="N494" s="118">
        <v>4.5</v>
      </c>
      <c r="AG494" s="55"/>
    </row>
    <row r="495" spans="1:33">
      <c r="G495" s="135">
        <v>9554</v>
      </c>
      <c r="H495" s="136">
        <v>4.22</v>
      </c>
      <c r="I495" s="135">
        <v>9505</v>
      </c>
      <c r="J495" s="136">
        <v>2.6</v>
      </c>
      <c r="K495" s="121">
        <v>9410</v>
      </c>
      <c r="L495" s="118">
        <v>0.9</v>
      </c>
      <c r="M495" s="121">
        <v>9310</v>
      </c>
      <c r="N495" s="118">
        <v>5.99</v>
      </c>
      <c r="AG495" s="55"/>
    </row>
    <row r="496" spans="1:33">
      <c r="G496" s="138">
        <v>9586</v>
      </c>
      <c r="H496" s="136">
        <v>0.45</v>
      </c>
      <c r="I496" s="135">
        <v>9516</v>
      </c>
      <c r="J496" s="136">
        <v>2.0299999999999998</v>
      </c>
      <c r="K496" s="121">
        <v>9501</v>
      </c>
      <c r="L496" s="118">
        <v>1.51</v>
      </c>
      <c r="M496" s="121">
        <v>9315</v>
      </c>
      <c r="N496" s="118">
        <v>2.3099999999999996</v>
      </c>
      <c r="AG496" s="55"/>
    </row>
    <row r="497" spans="7:33">
      <c r="G497" s="138">
        <v>9600</v>
      </c>
      <c r="H497" s="136">
        <v>1.2</v>
      </c>
      <c r="I497" s="135">
        <v>9519</v>
      </c>
      <c r="J497" s="136">
        <v>2.8</v>
      </c>
      <c r="K497" s="121">
        <v>9505</v>
      </c>
      <c r="L497" s="118">
        <v>2.58</v>
      </c>
      <c r="M497" s="121">
        <v>9328</v>
      </c>
      <c r="N497" s="118">
        <v>2.8</v>
      </c>
      <c r="AG497" s="55"/>
    </row>
    <row r="498" spans="7:33">
      <c r="G498" s="138">
        <v>9620</v>
      </c>
      <c r="H498" s="136">
        <v>1.21</v>
      </c>
      <c r="I498" s="135">
        <v>9521</v>
      </c>
      <c r="J498" s="136">
        <v>2.17</v>
      </c>
      <c r="K498" s="121">
        <v>9516</v>
      </c>
      <c r="L498" s="118">
        <v>2.67</v>
      </c>
      <c r="M498" s="121">
        <v>9349</v>
      </c>
      <c r="N498" s="118">
        <v>2.2899999999999996</v>
      </c>
      <c r="AG498" s="55"/>
    </row>
    <row r="499" spans="7:33">
      <c r="H499" s="136"/>
      <c r="I499" s="135">
        <v>9522</v>
      </c>
      <c r="J499" s="136">
        <v>1.72</v>
      </c>
      <c r="K499" s="121">
        <v>9519</v>
      </c>
      <c r="L499" s="118">
        <v>3.15</v>
      </c>
      <c r="M499" s="121">
        <v>9351</v>
      </c>
      <c r="N499" s="118">
        <v>4.25</v>
      </c>
      <c r="AG499" s="55"/>
    </row>
    <row r="500" spans="7:33">
      <c r="H500" s="136"/>
      <c r="I500" s="135">
        <v>9534</v>
      </c>
      <c r="J500" s="136">
        <v>2.75</v>
      </c>
      <c r="K500" s="121">
        <v>9521</v>
      </c>
      <c r="L500" s="118">
        <v>2.71</v>
      </c>
      <c r="M500" s="121">
        <v>9366</v>
      </c>
      <c r="N500" s="118">
        <v>1.85</v>
      </c>
      <c r="AG500" s="55"/>
    </row>
    <row r="501" spans="7:33">
      <c r="H501" s="136"/>
      <c r="I501" s="135">
        <v>9554</v>
      </c>
      <c r="J501" s="136">
        <v>4.22</v>
      </c>
      <c r="K501" s="121">
        <v>9522</v>
      </c>
      <c r="L501" s="118">
        <v>2.0499999999999998</v>
      </c>
      <c r="M501" s="121">
        <v>9402</v>
      </c>
      <c r="N501" s="118">
        <v>3.8</v>
      </c>
      <c r="AG501" s="55"/>
    </row>
    <row r="502" spans="7:33">
      <c r="H502" s="136"/>
      <c r="I502" s="138">
        <v>9586</v>
      </c>
      <c r="J502" s="136">
        <v>0.45</v>
      </c>
      <c r="K502" s="121">
        <v>9534</v>
      </c>
      <c r="L502" s="118">
        <v>3.26</v>
      </c>
      <c r="M502" s="121">
        <v>9403</v>
      </c>
      <c r="N502" s="118">
        <v>3.6399999999999997</v>
      </c>
      <c r="AG502" s="55"/>
    </row>
    <row r="503" spans="7:33">
      <c r="H503" s="136"/>
      <c r="I503" s="138">
        <v>9600</v>
      </c>
      <c r="J503" s="136">
        <v>1.2</v>
      </c>
      <c r="K503" s="121">
        <v>9554</v>
      </c>
      <c r="L503" s="118">
        <v>4.3099999999999996</v>
      </c>
      <c r="M503" s="121">
        <v>9410</v>
      </c>
      <c r="N503" s="118">
        <v>1.06</v>
      </c>
      <c r="AG503" s="55"/>
    </row>
    <row r="504" spans="7:33">
      <c r="H504" s="136"/>
      <c r="I504" s="138">
        <v>9620</v>
      </c>
      <c r="J504" s="136">
        <v>1.21</v>
      </c>
      <c r="K504" s="120">
        <v>9586</v>
      </c>
      <c r="L504" s="118">
        <v>0.59</v>
      </c>
      <c r="M504" s="121">
        <v>9501</v>
      </c>
      <c r="N504" s="118">
        <v>1.95</v>
      </c>
      <c r="AG504" s="55"/>
    </row>
    <row r="505" spans="7:33">
      <c r="H505" s="136"/>
      <c r="K505" s="120">
        <v>9600</v>
      </c>
      <c r="L505" s="118">
        <v>1.26</v>
      </c>
      <c r="M505" s="121">
        <v>9505</v>
      </c>
      <c r="N505" s="118">
        <v>3.0399999999999996</v>
      </c>
      <c r="AG505" s="55"/>
    </row>
    <row r="506" spans="7:33">
      <c r="K506" s="120">
        <v>9620</v>
      </c>
      <c r="L506" s="118">
        <v>1.58</v>
      </c>
      <c r="M506" s="121">
        <v>9516</v>
      </c>
      <c r="N506" s="118">
        <v>3.26</v>
      </c>
      <c r="AG506" s="55"/>
    </row>
    <row r="507" spans="7:33">
      <c r="M507" s="121">
        <v>9519</v>
      </c>
      <c r="N507" s="118">
        <v>3.7199999999999998</v>
      </c>
      <c r="AG507" s="55"/>
    </row>
    <row r="508" spans="7:33">
      <c r="M508" s="121">
        <v>9521</v>
      </c>
      <c r="N508" s="118">
        <v>3.17</v>
      </c>
      <c r="AG508" s="55"/>
    </row>
    <row r="509" spans="7:33">
      <c r="M509" s="121">
        <v>9522</v>
      </c>
      <c r="N509" s="118">
        <v>1.93</v>
      </c>
      <c r="AG509" s="55"/>
    </row>
    <row r="510" spans="7:33">
      <c r="M510" s="121">
        <v>9534</v>
      </c>
      <c r="N510" s="118">
        <v>3.28</v>
      </c>
      <c r="AG510" s="55"/>
    </row>
    <row r="511" spans="7:33">
      <c r="M511" s="121">
        <v>9554</v>
      </c>
      <c r="N511" s="118">
        <v>5.49</v>
      </c>
      <c r="AG511" s="55"/>
    </row>
    <row r="512" spans="7:33">
      <c r="M512" s="120">
        <v>9586</v>
      </c>
      <c r="N512" s="118">
        <v>0.76</v>
      </c>
      <c r="AG512" s="55"/>
    </row>
    <row r="513" spans="13:33">
      <c r="M513" s="120">
        <v>9600</v>
      </c>
      <c r="N513" s="118">
        <v>1.49</v>
      </c>
      <c r="AG513" s="55"/>
    </row>
    <row r="514" spans="13:33">
      <c r="M514" s="120">
        <v>9620</v>
      </c>
      <c r="N514" s="118">
        <v>1.74</v>
      </c>
      <c r="AG514" s="55"/>
    </row>
  </sheetData>
  <sheetProtection sheet="1" objects="1" scenarios="1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CDForm" ma:contentTypeID="0x010100F0545ED72B304644A38C7683D7FCEEF7009ACCCC60ED1926409B8ECB292479C4E9" ma:contentTypeVersion="14" ma:contentTypeDescription="WCD Form" ma:contentTypeScope="" ma:versionID="27214af99e14f9737ca533a6fbf94b7c">
  <xsd:schema xmlns:xsd="http://www.w3.org/2001/XMLSchema" xmlns:xs="http://www.w3.org/2001/XMLSchema" xmlns:p="http://schemas.microsoft.com/office/2006/metadata/properties" xmlns:ns2="55499968-6880-4d8c-adb5-ca0fe4a50954" targetNamespace="http://schemas.microsoft.com/office/2006/metadata/properties" ma:root="true" ma:fieldsID="a7c2245ac54869165db61a2ee7ba9599" ns2:_="">
    <xsd:import namespace="55499968-6880-4d8c-adb5-ca0fe4a50954"/>
    <xsd:element name="properties">
      <xsd:complexType>
        <xsd:sequence>
          <xsd:element name="documentManagement">
            <xsd:complexType>
              <xsd:all>
                <xsd:element ref="ns2:WCDAuthor" minOccurs="0"/>
                <xsd:element ref="ns2:WCDCategory" minOccurs="0"/>
                <xsd:element ref="ns2:WCDDescription" minOccurs="0"/>
                <xsd:element ref="ns2:WCDFormNum" minOccurs="0"/>
                <xsd:element ref="ns2:WCDFormOrder"/>
                <xsd:element ref="ns2:WCDGoesWithBulletin" minOccurs="0"/>
                <xsd:element ref="ns2:WCDRevisionDate" minOccurs="0"/>
                <xsd:element ref="ns2:WCDSpanish" minOccurs="0"/>
                <xsd:element ref="ns2:WCDStartsOn" minOccurs="0"/>
                <xsd:element ref="ns2:WCDLanguage" minOccurs="0"/>
                <xsd:element ref="ns2:WCDFormNumber" minOccurs="0"/>
                <xsd:element ref="ns2:WCDGroupNumber" minOccurs="0"/>
                <xsd:element ref="ns2:WCDUniqueFormNumb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99968-6880-4d8c-adb5-ca0fe4a50954" elementFormDefault="qualified">
    <xsd:import namespace="http://schemas.microsoft.com/office/2006/documentManagement/types"/>
    <xsd:import namespace="http://schemas.microsoft.com/office/infopath/2007/PartnerControls"/>
    <xsd:element name="WCDAuthor" ma:index="2" nillable="true" ma:displayName="Author" ma:internalName="WCDAuthor" ma:readOnly="false">
      <xsd:simpleType>
        <xsd:restriction base="dms:Text"/>
      </xsd:simpleType>
    </xsd:element>
    <xsd:element name="WCDCategory" ma:index="3" nillable="true" ma:displayName="Category" ma:internalName="WCDCategory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ne"/>
                    <xsd:enumeration value="Assessment forms"/>
                    <xsd:enumeration value="Closure and related forms"/>
                    <xsd:enumeration value="EAIP"/>
                    <xsd:enumeration value="First report of injury"/>
                    <xsd:enumeration value="Insurer and self-insurer"/>
                    <xsd:enumeration value="MCO"/>
                    <xsd:enumeration value="Medical"/>
                    <xsd:enumeration value="Proof of coverage-insurer"/>
                    <xsd:enumeration value="PWP"/>
                    <xsd:enumeration value="Request for WCD claim file information"/>
                    <xsd:enumeration value="Requests for review of decision-dispute resolution"/>
                    <xsd:enumeration value="Self-insured employer"/>
                    <xsd:enumeration value="Subscription service"/>
                    <xsd:enumeration value="Vocational rehabilitation"/>
                    <xsd:enumeration value="Worker leasing companies"/>
                  </xsd:restriction>
                </xsd:simpleType>
              </xsd:element>
            </xsd:sequence>
          </xsd:extension>
        </xsd:complexContent>
      </xsd:complexType>
    </xsd:element>
    <xsd:element name="WCDDescription" ma:index="4" nillable="true" ma:displayName="Description" ma:internalName="WCDDescription" ma:readOnly="false">
      <xsd:simpleType>
        <xsd:restriction base="dms:Note"/>
      </xsd:simpleType>
    </xsd:element>
    <xsd:element name="WCDFormNum" ma:index="5" nillable="true" ma:displayName="FormNum" ma:description="form number that is displayed" ma:internalName="WCDFormNum" ma:readOnly="false">
      <xsd:simpleType>
        <xsd:restriction base="dms:Text">
          <xsd:maxLength value="255"/>
        </xsd:restriction>
      </xsd:simpleType>
    </xsd:element>
    <xsd:element name="WCDFormOrder" ma:index="6" ma:displayName="FormOrder" ma:decimals="1" ma:description="Controls the Sort Order for Forms" ma:indexed="true" ma:internalName="WCDFormOrder" ma:readOnly="false" ma:percentage="FALSE">
      <xsd:simpleType>
        <xsd:restriction base="dms:Number"/>
      </xsd:simpleType>
    </xsd:element>
    <xsd:element name="WCDGoesWithBulletin" ma:index="7" nillable="true" ma:displayName="GoesWithBulletin" ma:internalName="WCDGoesWithBulletin" ma:readOnly="false">
      <xsd:simpleType>
        <xsd:restriction base="dms:Text"/>
      </xsd:simpleType>
    </xsd:element>
    <xsd:element name="WCDRevisionDate" ma:index="8" nillable="true" ma:displayName="RevisionDate" ma:format="DateOnly" ma:internalName="WCDRevisionDate" ma:readOnly="false">
      <xsd:simpleType>
        <xsd:restriction base="dms:DateTime"/>
      </xsd:simpleType>
    </xsd:element>
    <xsd:element name="WCDSpanish" ma:index="9" nillable="true" ma:displayName="Spanish" ma:internalName="WCDSpanish" ma:readOnly="false">
      <xsd:simpleType>
        <xsd:restriction base="dms:Boolean"/>
      </xsd:simpleType>
    </xsd:element>
    <xsd:element name="WCDStartsOn" ma:index="10" nillable="true" ma:displayName="StartsOn" ma:format="DateTime" ma:internalName="WCDStartsOn" ma:readOnly="false">
      <xsd:simpleType>
        <xsd:restriction base="dms:DateTime"/>
      </xsd:simpleType>
    </xsd:element>
    <xsd:element name="WCDLanguage" ma:index="11" nillable="true" ma:displayName="WCDLanguage" ma:list="{c602f402-2136-497a-89ed-1df66274e2c6}" ma:internalName="WCDLanguage" ma:readOnly="false" ma:showField="Title" ma:web="55499968-6880-4d8c-adb5-ca0fe4a50954">
      <xsd:simpleType>
        <xsd:restriction base="dms:Lookup"/>
      </xsd:simpleType>
    </xsd:element>
    <xsd:element name="WCDFormNumber" ma:index="12" nillable="true" ma:displayName="FormNumber" ma:description="Hidden number that controls sort order" ma:internalName="WCDFormNumber" ma:readOnly="false">
      <xsd:simpleType>
        <xsd:restriction base="dms:Unknown"/>
      </xsd:simpleType>
    </xsd:element>
    <xsd:element name="WCDGroupNumber" ma:index="13" nillable="true" ma:displayName="GroupNumber" ma:internalName="WCDGroupNumber" ma:readOnly="false">
      <xsd:simpleType>
        <xsd:restriction base="dms:Unknown"/>
      </xsd:simpleType>
    </xsd:element>
    <xsd:element name="WCDUniqueFormNumber" ma:index="14" nillable="true" ma:displayName="UniqueFormNumber" ma:internalName="WCDUniqueFormNumber" ma:readOnly="false">
      <xsd:simpleType>
        <xsd:restriction base="dms:Text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CDRevisionDate xmlns="55499968-6880-4d8c-adb5-ca0fe4a50954">2023-05-01T07:00:00+00:00</WCDRevisionDate>
    <WCDSpanish xmlns="55499968-6880-4d8c-adb5-ca0fe4a50954">false</WCDSpanish>
    <WCDGoesWithBulletin xmlns="55499968-6880-4d8c-adb5-ca0fe4a50954">390</WCDGoesWithBulletin>
    <WCDStartsOn xmlns="55499968-6880-4d8c-adb5-ca0fe4a50954" xsi:nil="true"/>
    <WCDFormNumber xmlns="55499968-6880-4d8c-adb5-ca0fe4a50954">901</WCDFormNumber>
    <WCDFormOrder xmlns="55499968-6880-4d8c-adb5-ca0fe4a50954">900.2</WCDFormOrder>
    <WCDUniqueFormNumber xmlns="55499968-6880-4d8c-adb5-ca0fe4a50954">900</WCDUniqueFormNumber>
    <WCDGroupNumber xmlns="55499968-6880-4d8c-adb5-ca0fe4a50954">900</WCDGroupNumber>
    <WCDDescription xmlns="55499968-6880-4d8c-adb5-ca0fe4a50954">&lt;div class="ExternalClassFD0C657E71924F79BFD574B3293EF9B4"&gt;&lt;p&gt;​&lt;span style="box-sizing&amp;#58;border-box;color&amp;#58;#333333;font-size&amp;#58;14px;font-family&amp;#58;&amp;quot;helvetica neue&amp;quot;, helvetica, arial, sans-serif;background-color&amp;#58;#ffffff;"&gt;Self-insured employer submits reports for retrospective rating plan on a quarterly basis to pay workers' compensation payroll and assessment. Retrospective rating plan calculates the premium for assessment purposes, using a one-year retrospective rating plan. Five options are available under this plan. The selected option applies to all payroll and losses incurred on or after July 1 of each year the plan is in effect. (effective 7/1/2023&amp;#160;- 6/30/2024)​&lt;/span&gt;&lt;span style="color&amp;#58;#333333;font-family&amp;#58;&amp;quot;helvetica neue&amp;quot;, helvetica, arial, sans-serif;font-size&amp;#58;14px;background-color&amp;#58;#ffffff;"&gt;​&lt;/span&gt;​&lt;br&gt;&lt;/p&gt;&lt;/div&gt;</WCDDescription>
    <WCDFormNum xmlns="55499968-6880-4d8c-adb5-ca0fe4a50954">900</WCDFormNum>
    <WCDCategory xmlns="55499968-6880-4d8c-adb5-ca0fe4a50954">
      <Value>Self-insured employer</Value>
    </WCDCategory>
    <WCDLanguage xmlns="55499968-6880-4d8c-adb5-ca0fe4a50954" xsi:nil="true"/>
    <WCDAuthor xmlns="55499968-6880-4d8c-adb5-ca0fe4a50954" xsi:nil="true"/>
  </documentManagement>
</p:properties>
</file>

<file path=customXml/itemProps1.xml><?xml version="1.0" encoding="utf-8"?>
<ds:datastoreItem xmlns:ds="http://schemas.openxmlformats.org/officeDocument/2006/customXml" ds:itemID="{469456B8-FE54-42FA-9220-94C0A6BAF11E}"/>
</file>

<file path=customXml/itemProps2.xml><?xml version="1.0" encoding="utf-8"?>
<ds:datastoreItem xmlns:ds="http://schemas.openxmlformats.org/officeDocument/2006/customXml" ds:itemID="{4AD266FF-6961-4D6C-985D-DDA1F9A1661D}"/>
</file>

<file path=customXml/itemProps3.xml><?xml version="1.0" encoding="utf-8"?>
<ds:datastoreItem xmlns:ds="http://schemas.openxmlformats.org/officeDocument/2006/customXml" ds:itemID="{1F119336-1783-40D0-82CC-9977E971F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Page1</vt:lpstr>
      <vt:lpstr>Page1.1</vt:lpstr>
      <vt:lpstr>Page1.2</vt:lpstr>
      <vt:lpstr>Page1.3</vt:lpstr>
      <vt:lpstr>Page1.4</vt:lpstr>
      <vt:lpstr>Page1.5</vt:lpstr>
      <vt:lpstr>Page1.6</vt:lpstr>
      <vt:lpstr>Page2</vt:lpstr>
      <vt:lpstr>Base Rates</vt:lpstr>
    </vt:vector>
  </TitlesOfParts>
  <Manager>Shelly Cochran</Manager>
  <Company>DCBS, Workers' Compensation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and Assessment Quarterly Report - Retrospective Rating Plan (7/1/2023 - 6/30/2024)</dc:title>
  <dc:subject>Self-insured employer's premium report</dc:subject>
  <dc:creator>Shelly Cochran</dc:creator>
  <cp:keywords>retrospective rating plan quarterly report</cp:keywords>
  <dc:description>Questions or comments? Contact Shelly Cochran,_x000d_
(503) 947-7623, E-mail: shelly.l.cochran@state.or.us</dc:description>
  <cp:lastModifiedBy>Cochran Shelly L</cp:lastModifiedBy>
  <cp:lastPrinted>2023-06-01T16:23:41Z</cp:lastPrinted>
  <dcterms:created xsi:type="dcterms:W3CDTF">1999-02-11T18:57:08Z</dcterms:created>
  <dcterms:modified xsi:type="dcterms:W3CDTF">2024-04-10T16:10:37Z</dcterms:modified>
  <cp:category>automated form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2023-11-13T17:17:38Z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7e55781f-2384-49af-b3e4-a16e0ae381f5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0x010100F0545ED72B304644A38C7683D7FCEEF7009ACCCC60ED1926409B8ECB292479C4E9</vt:lpwstr>
  </property>
</Properties>
</file>